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915" yWindow="225" windowWidth="16605" windowHeight="9435" tabRatio="772" firstSheet="1" activeTab="1"/>
  </bookViews>
  <sheets>
    <sheet name="PomZápRozhod_4 dr" sheetId="1" state="hidden" r:id="rId1"/>
    <sheet name="Tlačivo_na_zostavy" sheetId="2" r:id="rId2"/>
    <sheet name="Zap_1_PC_Tu_Vpisovť_Mená" sheetId="3" r:id="rId3"/>
    <sheet name="Funk_Program" sheetId="4" state="hidden" r:id="rId4"/>
    <sheet name="PomZápRozhodca 4dráha" sheetId="5" r:id="rId5"/>
    <sheet name="Opr_Set_Bod" sheetId="6" r:id="rId6"/>
    <sheet name="Jednoduchý_zápis" sheetId="7" state="hidden" r:id="rId7"/>
    <sheet name="Zápis_výsled" sheetId="8" r:id="rId8"/>
    <sheet name="Tabuľka" sheetId="9" r:id="rId9"/>
    <sheet name=" Jednot_Turnaj" sheetId="10" r:id="rId10"/>
    <sheet name="Jednot_Priemer" sheetId="11" state="hidden" r:id="rId11"/>
    <sheet name="csv_1_12" sheetId="12" state="hidden" r:id="rId12"/>
    <sheet name="csv_13_24" sheetId="13" state="hidden" r:id="rId13"/>
    <sheet name="List1" sheetId="14" r:id="rId14"/>
  </sheets>
  <definedNames>
    <definedName name="HTML_CodePage" hidden="1">1252</definedName>
    <definedName name="HTML_Control" hidden="1">{"'Seite 5'!$A$1:$N$92"}</definedName>
    <definedName name="HTML_Description" hidden="1">""</definedName>
    <definedName name="HTML_Email" hidden="1">""</definedName>
    <definedName name="HTML_Header" hidden="1">""</definedName>
    <definedName name="HTML_LastUpdate" hidden="1">"14.02.2003"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"C:\1arbdat\05_NBC\55_Homepage\NBC-WNBA-FIQ\Local Publish\Weltmeisterschaften\WM_Junioren\WMJUNSCHIED.htm"</definedName>
    <definedName name="HTML_Title" hidden="1">""</definedName>
    <definedName name="Zap_1_PC_Tu_Vpisovť_Mená_E42">'PomZápRozhodca 4dráha'!#REF!</definedName>
  </definedNames>
  <calcPr fullCalcOnLoad="1"/>
</workbook>
</file>

<file path=xl/sharedStrings.xml><?xml version="1.0" encoding="utf-8"?>
<sst xmlns="http://schemas.openxmlformats.org/spreadsheetml/2006/main" count="1468" uniqueCount="393">
  <si>
    <t>Ukončenie a vyhlásenie výsledkov</t>
  </si>
  <si>
    <t>Dátum:</t>
  </si>
  <si>
    <t>Priezvisko, meno a registračné číslo hráča</t>
  </si>
  <si>
    <t>Plné</t>
  </si>
  <si>
    <t>Dorážka</t>
  </si>
  <si>
    <t>Spolu</t>
  </si>
  <si>
    <t>Chyby</t>
  </si>
  <si>
    <t>Body</t>
  </si>
  <si>
    <t>Poradie</t>
  </si>
  <si>
    <t>Ch.</t>
  </si>
  <si>
    <r>
      <t xml:space="preserve">  </t>
    </r>
    <r>
      <rPr>
        <i/>
        <sz val="10"/>
        <color indexed="8"/>
        <rFont val="Arial"/>
        <family val="2"/>
      </rPr>
      <t>Počet divákov :</t>
    </r>
  </si>
  <si>
    <t>turnaja</t>
  </si>
  <si>
    <t>Tu len vymeniť názvy družstiev.</t>
  </si>
  <si>
    <t>v ďalších kolách</t>
  </si>
  <si>
    <t xml:space="preserve"> a číslo reg. preukazu</t>
  </si>
  <si>
    <t>Kolkáreň :</t>
  </si>
  <si>
    <t>družstvo</t>
  </si>
  <si>
    <t>Dor.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</si>
  <si>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</si>
  <si>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</si>
  <si>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</si>
  <si>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</si>
  <si>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</si>
  <si>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</si>
  <si>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</si>
  <si>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</si>
  <si>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</si>
  <si>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</si>
  <si>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</si>
  <si>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</si>
  <si>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</si>
  <si>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</si>
  <si>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</si>
  <si>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</si>
  <si>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</si>
  <si>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</si>
  <si>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</si>
  <si>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</si>
  <si>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</si>
  <si>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</si>
  <si>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</si>
  <si>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</si>
  <si>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Výkon</t>
  </si>
  <si>
    <r>
      <t xml:space="preserve">Dráha č.   </t>
    </r>
    <r>
      <rPr>
        <b/>
        <sz val="12"/>
        <color indexed="10"/>
        <rFont val="Arial"/>
        <family val="2"/>
      </rPr>
      <t>2</t>
    </r>
  </si>
  <si>
    <r>
      <t xml:space="preserve">Dráha č.   </t>
    </r>
    <r>
      <rPr>
        <b/>
        <sz val="12"/>
        <color indexed="10"/>
        <rFont val="Arial"/>
        <family val="2"/>
      </rPr>
      <t>3</t>
    </r>
  </si>
  <si>
    <t>Cel_30</t>
  </si>
  <si>
    <t>120 Hz.</t>
  </si>
  <si>
    <t>Turnajové miesto</t>
  </si>
  <si>
    <t>Turnaj</t>
  </si>
  <si>
    <t>Rozhodcovia :</t>
  </si>
  <si>
    <t>Rozhodcovia</t>
  </si>
  <si>
    <t>Dňa:</t>
  </si>
  <si>
    <r>
      <t>Družstvo</t>
    </r>
    <r>
      <rPr>
        <sz val="10"/>
        <color indexed="10"/>
        <rFont val="Arial"/>
        <family val="2"/>
      </rPr>
      <t xml:space="preserve">  </t>
    </r>
    <r>
      <rPr>
        <sz val="10"/>
        <color indexed="8"/>
        <rFont val="Arial"/>
        <family val="2"/>
      </rPr>
      <t>č.</t>
    </r>
    <r>
      <rPr>
        <sz val="14"/>
        <color indexed="8"/>
        <rFont val="Arial"/>
        <family val="2"/>
      </rPr>
      <t xml:space="preserve">  </t>
    </r>
    <r>
      <rPr>
        <b/>
        <sz val="14"/>
        <color indexed="56"/>
        <rFont val="Arial"/>
        <family val="2"/>
      </rPr>
      <t>1.</t>
    </r>
  </si>
  <si>
    <r>
      <t xml:space="preserve">Družstvo </t>
    </r>
    <r>
      <rPr>
        <sz val="14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č.</t>
    </r>
    <r>
      <rPr>
        <sz val="14"/>
        <color indexed="10"/>
        <rFont val="Arial"/>
        <family val="2"/>
      </rPr>
      <t xml:space="preserve">  </t>
    </r>
    <r>
      <rPr>
        <b/>
        <sz val="14"/>
        <color indexed="56"/>
        <rFont val="Arial"/>
        <family val="2"/>
      </rPr>
      <t>2.</t>
    </r>
  </si>
  <si>
    <t>Spolu :</t>
  </si>
  <si>
    <t>Priemer</t>
  </si>
  <si>
    <t xml:space="preserve">Body </t>
  </si>
  <si>
    <t>Por.</t>
  </si>
  <si>
    <t>celkom</t>
  </si>
  <si>
    <r>
      <t xml:space="preserve">  </t>
    </r>
    <r>
      <rPr>
        <i/>
        <sz val="10"/>
        <color indexed="8"/>
        <rFont val="Arial"/>
        <family val="2"/>
      </rPr>
      <t>Teplota na kolkárni :</t>
    </r>
  </si>
  <si>
    <r>
      <t xml:space="preserve">Dráha č.   </t>
    </r>
    <r>
      <rPr>
        <b/>
        <sz val="12"/>
        <color indexed="10"/>
        <rFont val="Arial"/>
        <family val="2"/>
      </rPr>
      <t>4</t>
    </r>
  </si>
  <si>
    <t>Ručne dopísať body podľa poradia.</t>
  </si>
  <si>
    <t>Jednotlivci</t>
  </si>
  <si>
    <t>Družstvá</t>
  </si>
  <si>
    <t xml:space="preserve">Body a poradie sa </t>
  </si>
  <si>
    <r>
      <t xml:space="preserve">Prípadné striedanie -  </t>
    </r>
    <r>
      <rPr>
        <b/>
        <i/>
        <sz val="12"/>
        <color indexed="10"/>
        <rFont val="Arial"/>
        <family val="2"/>
      </rPr>
      <t xml:space="preserve">Vzor </t>
    </r>
  </si>
  <si>
    <t>Perecár M. / 61.h. Kažimír M.</t>
  </si>
  <si>
    <r>
      <t>T</t>
    </r>
    <r>
      <rPr>
        <b/>
        <i/>
        <sz val="12"/>
        <color indexed="8"/>
        <rFont val="Calibri"/>
        <family val="2"/>
      </rPr>
      <t>-</t>
    </r>
    <r>
      <rPr>
        <b/>
        <i/>
        <sz val="12"/>
        <color indexed="60"/>
        <rFont val="Calibri"/>
        <family val="2"/>
      </rPr>
      <t>1</t>
    </r>
  </si>
  <si>
    <r>
      <t>T</t>
    </r>
    <r>
      <rPr>
        <b/>
        <i/>
        <sz val="12"/>
        <color indexed="8"/>
        <rFont val="Calibri"/>
        <family val="2"/>
      </rPr>
      <t>-</t>
    </r>
    <r>
      <rPr>
        <b/>
        <i/>
        <sz val="12"/>
        <color indexed="60"/>
        <rFont val="Calibri"/>
        <family val="2"/>
      </rPr>
      <t>2</t>
    </r>
  </si>
  <si>
    <r>
      <t>T</t>
    </r>
    <r>
      <rPr>
        <b/>
        <i/>
        <sz val="12"/>
        <color indexed="8"/>
        <rFont val="Calibri"/>
        <family val="2"/>
      </rPr>
      <t>-</t>
    </r>
    <r>
      <rPr>
        <b/>
        <i/>
        <sz val="12"/>
        <color indexed="60"/>
        <rFont val="Calibri"/>
        <family val="2"/>
      </rPr>
      <t>3</t>
    </r>
  </si>
  <si>
    <r>
      <t>T</t>
    </r>
    <r>
      <rPr>
        <b/>
        <i/>
        <sz val="12"/>
        <color indexed="8"/>
        <rFont val="Calibri"/>
        <family val="2"/>
      </rPr>
      <t>-</t>
    </r>
    <r>
      <rPr>
        <b/>
        <i/>
        <sz val="12"/>
        <color indexed="60"/>
        <rFont val="Calibri"/>
        <family val="2"/>
      </rPr>
      <t>4</t>
    </r>
  </si>
  <si>
    <t xml:space="preserve">Priezvisko , meno </t>
  </si>
  <si>
    <r>
      <rPr>
        <b/>
        <i/>
        <u val="single"/>
        <sz val="20"/>
        <color indexed="8"/>
        <rFont val="Calibri"/>
        <family val="2"/>
      </rPr>
      <t>Turnaj</t>
    </r>
  </si>
  <si>
    <t>podpis rozhodcu :</t>
  </si>
  <si>
    <t>Podbrezová</t>
  </si>
  <si>
    <t>T - 1</t>
  </si>
  <si>
    <t>TJ Rakovice</t>
  </si>
  <si>
    <r>
      <t xml:space="preserve">Dráha č.   </t>
    </r>
    <r>
      <rPr>
        <b/>
        <sz val="12"/>
        <color indexed="10"/>
        <rFont val="Arial"/>
        <family val="2"/>
      </rPr>
      <t>5</t>
    </r>
  </si>
  <si>
    <t>Slovenský Pohár žien</t>
  </si>
  <si>
    <t>S.b.</t>
  </si>
  <si>
    <t>I.</t>
  </si>
  <si>
    <t>II.</t>
  </si>
  <si>
    <t>III.</t>
  </si>
  <si>
    <t>IV.</t>
  </si>
  <si>
    <t>Sp</t>
  </si>
  <si>
    <t>Do</t>
  </si>
  <si>
    <t>CH</t>
  </si>
  <si>
    <t>Družstvo</t>
  </si>
  <si>
    <t>Meno</t>
  </si>
  <si>
    <t xml:space="preserve">Plné </t>
  </si>
  <si>
    <t>Dor</t>
  </si>
  <si>
    <t>Set.b.</t>
  </si>
  <si>
    <t>Čas začiatku stretnutia :</t>
  </si>
  <si>
    <t>Čas ukončenia stretnutia :</t>
  </si>
  <si>
    <r>
      <rPr>
        <b/>
        <sz val="11"/>
        <color indexed="10"/>
        <rFont val="Calibri"/>
        <family val="2"/>
      </rPr>
      <t>1</t>
    </r>
    <r>
      <rPr>
        <sz val="11"/>
        <color indexed="8"/>
        <rFont val="Calibri"/>
        <family val="2"/>
      </rPr>
      <t>. dráha</t>
    </r>
  </si>
  <si>
    <r>
      <rPr>
        <b/>
        <sz val="11"/>
        <color indexed="10"/>
        <rFont val="Calibri"/>
        <family val="2"/>
      </rPr>
      <t>2</t>
    </r>
    <r>
      <rPr>
        <sz val="11"/>
        <color indexed="8"/>
        <rFont val="Calibri"/>
        <family val="2"/>
      </rPr>
      <t>. dráha</t>
    </r>
  </si>
  <si>
    <r>
      <rPr>
        <b/>
        <sz val="11"/>
        <color indexed="10"/>
        <rFont val="Calibri"/>
        <family val="2"/>
      </rPr>
      <t>3</t>
    </r>
    <r>
      <rPr>
        <sz val="11"/>
        <color indexed="8"/>
        <rFont val="Calibri"/>
        <family val="2"/>
      </rPr>
      <t>. dráha</t>
    </r>
  </si>
  <si>
    <r>
      <rPr>
        <b/>
        <sz val="11"/>
        <color indexed="10"/>
        <rFont val="Calibri"/>
        <family val="2"/>
      </rPr>
      <t>4</t>
    </r>
    <r>
      <rPr>
        <sz val="11"/>
        <color indexed="8"/>
        <rFont val="Calibri"/>
        <family val="2"/>
      </rPr>
      <t>. dráha</t>
    </r>
  </si>
  <si>
    <t>Set. body</t>
  </si>
  <si>
    <t>Se.bod</t>
  </si>
  <si>
    <t>S.b. +</t>
  </si>
  <si>
    <t>Set body spolu :</t>
  </si>
  <si>
    <t xml:space="preserve">Setové </t>
  </si>
  <si>
    <t>body</t>
  </si>
  <si>
    <t>Heimmannschaft:</t>
  </si>
  <si>
    <t>Mannschaft</t>
  </si>
  <si>
    <t>Heimspieler:</t>
  </si>
  <si>
    <t>Name</t>
  </si>
  <si>
    <t>Satz</t>
  </si>
  <si>
    <t>Heimspieler 1:</t>
  </si>
  <si>
    <t>Heimspieler 2:</t>
  </si>
  <si>
    <t>Heimspieler 3:</t>
  </si>
  <si>
    <t>Heimspieler 4:</t>
  </si>
  <si>
    <t>Heimspieler 5:</t>
  </si>
  <si>
    <t>Heimspieler 6:</t>
  </si>
  <si>
    <t>Gastmannschaft:</t>
  </si>
  <si>
    <t>Gastspieler:</t>
  </si>
  <si>
    <t>Gastspieler 1:</t>
  </si>
  <si>
    <t>Gastspieler 2:</t>
  </si>
  <si>
    <t>Gastspieler 3:</t>
  </si>
  <si>
    <t>Gastspieler 4:</t>
  </si>
  <si>
    <t>Gastspieler 5:</t>
  </si>
  <si>
    <t>Gastspieler 6:</t>
  </si>
  <si>
    <t>Heimmannschaft</t>
  </si>
  <si>
    <t>Gastmannschaft</t>
  </si>
  <si>
    <t>2 - 3</t>
  </si>
  <si>
    <t>4 - 5</t>
  </si>
  <si>
    <t>T 2</t>
  </si>
  <si>
    <t>T 4</t>
  </si>
  <si>
    <t xml:space="preserve">Vytlačiť pre družstvá </t>
  </si>
  <si>
    <r>
      <rPr>
        <b/>
        <i/>
        <sz val="20"/>
        <color indexed="12"/>
        <rFont val="Arial"/>
        <family val="2"/>
      </rPr>
      <t>za</t>
    </r>
    <r>
      <rPr>
        <b/>
        <i/>
        <sz val="20"/>
        <color indexed="10"/>
        <rFont val="Arial"/>
        <family val="2"/>
      </rPr>
      <t xml:space="preserve">  1.</t>
    </r>
  </si>
  <si>
    <r>
      <rPr>
        <b/>
        <i/>
        <sz val="20"/>
        <color indexed="12"/>
        <rFont val="Arial"/>
        <family val="2"/>
      </rPr>
      <t>za</t>
    </r>
    <r>
      <rPr>
        <b/>
        <i/>
        <sz val="20"/>
        <color indexed="10"/>
        <rFont val="Arial"/>
        <family val="2"/>
      </rPr>
      <t xml:space="preserve">  2. </t>
    </r>
  </si>
  <si>
    <r>
      <rPr>
        <b/>
        <i/>
        <sz val="20"/>
        <color indexed="12"/>
        <rFont val="Arial"/>
        <family val="2"/>
      </rPr>
      <t>za</t>
    </r>
    <r>
      <rPr>
        <b/>
        <i/>
        <sz val="20"/>
        <color indexed="10"/>
        <rFont val="Arial"/>
        <family val="2"/>
      </rPr>
      <t xml:space="preserve"> 3.  vytlačiť </t>
    </r>
    <r>
      <rPr>
        <b/>
        <i/>
        <sz val="20"/>
        <color indexed="12"/>
        <rFont val="Arial"/>
        <family val="2"/>
      </rPr>
      <t>si pre napísanie hráčov do programu.</t>
    </r>
  </si>
  <si>
    <r>
      <rPr>
        <b/>
        <i/>
        <sz val="18"/>
        <color indexed="12"/>
        <rFont val="Arial"/>
        <family val="2"/>
      </rPr>
      <t xml:space="preserve">za </t>
    </r>
    <r>
      <rPr>
        <b/>
        <i/>
        <sz val="18"/>
        <color indexed="10"/>
        <rFont val="Arial"/>
        <family val="2"/>
      </rPr>
      <t xml:space="preserve"> 4.</t>
    </r>
  </si>
  <si>
    <r>
      <t>pridelia</t>
    </r>
    <r>
      <rPr>
        <b/>
        <i/>
        <sz val="16"/>
        <color indexed="10"/>
        <rFont val="Arial"/>
        <family val="2"/>
      </rPr>
      <t xml:space="preserve"> automaticky</t>
    </r>
  </si>
  <si>
    <r>
      <t xml:space="preserve">Tu sa nepíše </t>
    </r>
    <r>
      <rPr>
        <b/>
        <i/>
        <sz val="16"/>
        <color indexed="10"/>
        <rFont val="Arial"/>
        <family val="2"/>
      </rPr>
      <t>nič</t>
    </r>
    <r>
      <rPr>
        <b/>
        <i/>
        <sz val="16"/>
        <color indexed="12"/>
        <rFont val="Arial"/>
        <family val="2"/>
      </rPr>
      <t>.</t>
    </r>
  </si>
  <si>
    <r>
      <rPr>
        <b/>
        <i/>
        <sz val="20"/>
        <color indexed="12"/>
        <rFont val="Arial"/>
        <family val="2"/>
      </rPr>
      <t>za</t>
    </r>
    <r>
      <rPr>
        <b/>
        <i/>
        <sz val="20"/>
        <color indexed="10"/>
        <rFont val="Arial"/>
        <family val="2"/>
      </rPr>
      <t xml:space="preserve">  7.</t>
    </r>
  </si>
  <si>
    <r>
      <t xml:space="preserve">Kliknúť na </t>
    </r>
    <r>
      <rPr>
        <b/>
        <i/>
        <sz val="16"/>
        <color indexed="10"/>
        <rFont val="Calibri"/>
        <family val="2"/>
      </rPr>
      <t>modrú</t>
    </r>
    <r>
      <rPr>
        <b/>
        <i/>
        <sz val="16"/>
        <color indexed="12"/>
        <rFont val="Calibri"/>
        <family val="2"/>
      </rPr>
      <t xml:space="preserve"> elipsu</t>
    </r>
  </si>
  <si>
    <t>Čís.reg. pr.</t>
  </si>
  <si>
    <t>turnajové kolo</t>
  </si>
  <si>
    <t>Hráčka</t>
  </si>
  <si>
    <t>1. T</t>
  </si>
  <si>
    <t>2. T</t>
  </si>
  <si>
    <t>3. T</t>
  </si>
  <si>
    <t>4. T</t>
  </si>
  <si>
    <t>Vrútky</t>
  </si>
  <si>
    <t>T 3</t>
  </si>
  <si>
    <t>TJ Lokomotíva Vrútky</t>
  </si>
  <si>
    <t>Registr. číslo hráčky</t>
  </si>
  <si>
    <t>A</t>
  </si>
  <si>
    <t>B</t>
  </si>
  <si>
    <t>D</t>
  </si>
  <si>
    <t>E</t>
  </si>
  <si>
    <r>
      <t xml:space="preserve">Strana  :  </t>
    </r>
    <r>
      <rPr>
        <b/>
        <i/>
        <u val="single"/>
        <sz val="16"/>
        <color indexed="10"/>
        <rFont val="Calibri"/>
        <family val="2"/>
      </rPr>
      <t>1</t>
    </r>
  </si>
  <si>
    <r>
      <t xml:space="preserve">Strana  :  </t>
    </r>
    <r>
      <rPr>
        <b/>
        <i/>
        <u val="single"/>
        <sz val="16"/>
        <color indexed="10"/>
        <rFont val="Calibri"/>
        <family val="2"/>
      </rPr>
      <t>3</t>
    </r>
  </si>
  <si>
    <r>
      <t xml:space="preserve">Strana  :  </t>
    </r>
    <r>
      <rPr>
        <b/>
        <i/>
        <u val="single"/>
        <sz val="16"/>
        <color indexed="10"/>
        <rFont val="Calibri"/>
        <family val="2"/>
      </rPr>
      <t>2</t>
    </r>
  </si>
  <si>
    <t>SP ženy</t>
  </si>
  <si>
    <t>-</t>
  </si>
  <si>
    <r>
      <t xml:space="preserve">turnaja </t>
    </r>
    <r>
      <rPr>
        <b/>
        <i/>
        <sz val="22"/>
        <color indexed="30"/>
        <rFont val="Arial"/>
        <family val="2"/>
      </rPr>
      <t>Slovenského</t>
    </r>
    <r>
      <rPr>
        <b/>
        <i/>
        <sz val="22"/>
        <color indexed="18"/>
        <rFont val="Arial"/>
        <family val="2"/>
      </rPr>
      <t xml:space="preserve"> pohára</t>
    </r>
    <r>
      <rPr>
        <b/>
        <i/>
        <sz val="22"/>
        <color indexed="30"/>
        <rFont val="Arial"/>
        <family val="2"/>
      </rPr>
      <t xml:space="preserve"> žien</t>
    </r>
  </si>
  <si>
    <t>T 1</t>
  </si>
  <si>
    <t>T - 2</t>
  </si>
  <si>
    <t>T - 3</t>
  </si>
  <si>
    <t>T - 4</t>
  </si>
  <si>
    <r>
      <t xml:space="preserve">Skopírovať bunku </t>
    </r>
    <r>
      <rPr>
        <b/>
        <i/>
        <sz val="10"/>
        <color indexed="30"/>
        <rFont val="Arial"/>
        <family val="2"/>
      </rPr>
      <t xml:space="preserve"> R</t>
    </r>
    <r>
      <rPr>
        <b/>
        <i/>
        <sz val="10"/>
        <color indexed="8"/>
        <rFont val="Arial"/>
        <family val="2"/>
      </rPr>
      <t xml:space="preserve">  do </t>
    </r>
    <r>
      <rPr>
        <b/>
        <i/>
        <sz val="10"/>
        <color indexed="10"/>
        <rFont val="Arial"/>
        <family val="2"/>
      </rPr>
      <t xml:space="preserve"> T</t>
    </r>
  </si>
  <si>
    <t>Turnajové kolo</t>
  </si>
  <si>
    <t>Nasadenie družstiev na jednotlivé dráhy pre :</t>
  </si>
  <si>
    <t>Nastupovanie hráčok na dráhy pre :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</si>
  <si>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</si>
  <si>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</si>
  <si>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</si>
  <si>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</si>
  <si>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</si>
  <si>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</si>
  <si>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</si>
  <si>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</si>
  <si>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</si>
  <si>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</si>
  <si>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</si>
  <si>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</si>
  <si>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r>
      <rPr>
        <b/>
        <i/>
        <u val="single"/>
        <sz val="16"/>
        <color indexed="10"/>
        <rFont val="Calibri"/>
        <family val="2"/>
      </rPr>
      <t>Prvá</t>
    </r>
    <r>
      <rPr>
        <b/>
        <i/>
        <u val="single"/>
        <sz val="16"/>
        <color indexed="8"/>
        <rFont val="Calibri"/>
        <family val="2"/>
      </rPr>
      <t xml:space="preserve"> štvorka hráčiek </t>
    </r>
    <r>
      <rPr>
        <b/>
        <i/>
        <u val="single"/>
        <sz val="16"/>
        <color indexed="12"/>
        <rFont val="Calibri"/>
        <family val="2"/>
      </rPr>
      <t>1 - 4</t>
    </r>
    <r>
      <rPr>
        <b/>
        <i/>
        <u val="single"/>
        <sz val="16"/>
        <color indexed="8"/>
        <rFont val="Calibri"/>
        <family val="2"/>
      </rPr>
      <t>.</t>
    </r>
  </si>
  <si>
    <r>
      <rPr>
        <b/>
        <i/>
        <u val="single"/>
        <sz val="16"/>
        <color indexed="10"/>
        <rFont val="Calibri"/>
        <family val="2"/>
      </rPr>
      <t>Druhá</t>
    </r>
    <r>
      <rPr>
        <b/>
        <i/>
        <u val="single"/>
        <sz val="16"/>
        <color indexed="8"/>
        <rFont val="Calibri"/>
        <family val="2"/>
      </rPr>
      <t xml:space="preserve"> štvorka hráčiek </t>
    </r>
    <r>
      <rPr>
        <b/>
        <i/>
        <u val="single"/>
        <sz val="16"/>
        <color indexed="12"/>
        <rFont val="Calibri"/>
        <family val="2"/>
      </rPr>
      <t>5 - 8</t>
    </r>
    <r>
      <rPr>
        <b/>
        <i/>
        <u val="single"/>
        <sz val="16"/>
        <color indexed="8"/>
        <rFont val="Calibri"/>
        <family val="2"/>
      </rPr>
      <t>.</t>
    </r>
  </si>
  <si>
    <t>SP     2016 - 17</t>
  </si>
  <si>
    <r>
      <rPr>
        <b/>
        <i/>
        <u val="single"/>
        <sz val="16"/>
        <color indexed="10"/>
        <rFont val="Calibri"/>
        <family val="2"/>
      </rPr>
      <t>Šiesta</t>
    </r>
    <r>
      <rPr>
        <b/>
        <i/>
        <u val="single"/>
        <sz val="16"/>
        <color indexed="8"/>
        <rFont val="Calibri"/>
        <family val="2"/>
      </rPr>
      <t xml:space="preserve"> štvorka hráčiek </t>
    </r>
    <r>
      <rPr>
        <b/>
        <i/>
        <u val="single"/>
        <sz val="16"/>
        <color indexed="12"/>
        <rFont val="Calibri"/>
        <family val="2"/>
      </rPr>
      <t>21 - 24</t>
    </r>
    <r>
      <rPr>
        <b/>
        <i/>
        <u val="single"/>
        <sz val="16"/>
        <color indexed="8"/>
        <rFont val="Calibri"/>
        <family val="2"/>
      </rPr>
      <t>.</t>
    </r>
  </si>
  <si>
    <r>
      <rPr>
        <b/>
        <i/>
        <u val="single"/>
        <sz val="16"/>
        <color indexed="10"/>
        <rFont val="Calibri"/>
        <family val="2"/>
      </rPr>
      <t>Piata</t>
    </r>
    <r>
      <rPr>
        <b/>
        <i/>
        <u val="single"/>
        <sz val="16"/>
        <color indexed="8"/>
        <rFont val="Calibri"/>
        <family val="2"/>
      </rPr>
      <t xml:space="preserve"> štvorka hráčiek </t>
    </r>
    <r>
      <rPr>
        <b/>
        <i/>
        <u val="single"/>
        <sz val="16"/>
        <color indexed="12"/>
        <rFont val="Calibri"/>
        <family val="2"/>
      </rPr>
      <t>17 - 20</t>
    </r>
    <r>
      <rPr>
        <b/>
        <i/>
        <u val="single"/>
        <sz val="16"/>
        <color indexed="8"/>
        <rFont val="Calibri"/>
        <family val="2"/>
      </rPr>
      <t>.</t>
    </r>
  </si>
  <si>
    <r>
      <rPr>
        <b/>
        <i/>
        <u val="single"/>
        <sz val="16"/>
        <color indexed="10"/>
        <rFont val="Calibri"/>
        <family val="2"/>
      </rPr>
      <t>Štvrtá</t>
    </r>
    <r>
      <rPr>
        <b/>
        <i/>
        <u val="single"/>
        <sz val="16"/>
        <color indexed="8"/>
        <rFont val="Calibri"/>
        <family val="2"/>
      </rPr>
      <t xml:space="preserve"> štvorka hráčiek </t>
    </r>
    <r>
      <rPr>
        <b/>
        <i/>
        <u val="single"/>
        <sz val="16"/>
        <color indexed="12"/>
        <rFont val="Calibri"/>
        <family val="2"/>
      </rPr>
      <t>13 - 16</t>
    </r>
    <r>
      <rPr>
        <b/>
        <i/>
        <u val="single"/>
        <sz val="16"/>
        <color indexed="8"/>
        <rFont val="Calibri"/>
        <family val="2"/>
      </rPr>
      <t>.</t>
    </r>
  </si>
  <si>
    <r>
      <rPr>
        <b/>
        <i/>
        <u val="single"/>
        <sz val="16"/>
        <color indexed="10"/>
        <rFont val="Calibri"/>
        <family val="2"/>
      </rPr>
      <t>Tretia</t>
    </r>
    <r>
      <rPr>
        <b/>
        <i/>
        <u val="single"/>
        <sz val="16"/>
        <color indexed="8"/>
        <rFont val="Calibri"/>
        <family val="2"/>
      </rPr>
      <t xml:space="preserve"> štvorka hráčiek </t>
    </r>
    <r>
      <rPr>
        <b/>
        <i/>
        <u val="single"/>
        <sz val="16"/>
        <color indexed="12"/>
        <rFont val="Calibri"/>
        <family val="2"/>
      </rPr>
      <t>9 - 12</t>
    </r>
    <r>
      <rPr>
        <b/>
        <i/>
        <u val="single"/>
        <sz val="16"/>
        <color indexed="8"/>
        <rFont val="Calibri"/>
        <family val="2"/>
      </rPr>
      <t>.</t>
    </r>
  </si>
  <si>
    <t>Štarty</t>
  </si>
  <si>
    <t>Klub</t>
  </si>
  <si>
    <t>Pl.</t>
  </si>
  <si>
    <t>Výk.</t>
  </si>
  <si>
    <t>Priemery</t>
  </si>
  <si>
    <r>
      <rPr>
        <b/>
        <i/>
        <sz val="18"/>
        <color indexed="14"/>
        <rFont val="Calibri"/>
        <family val="2"/>
      </rPr>
      <t>Priemery</t>
    </r>
    <r>
      <rPr>
        <b/>
        <i/>
        <sz val="18"/>
        <color indexed="48"/>
        <rFont val="Calibri"/>
        <family val="2"/>
      </rPr>
      <t xml:space="preserve"> hráčok</t>
    </r>
    <r>
      <rPr>
        <b/>
        <i/>
        <sz val="18"/>
        <color indexed="8"/>
        <rFont val="Calibri"/>
        <family val="2"/>
      </rPr>
      <t xml:space="preserve"> po</t>
    </r>
    <r>
      <rPr>
        <b/>
        <i/>
        <sz val="18"/>
        <color indexed="30"/>
        <rFont val="Calibri"/>
        <family val="2"/>
      </rPr>
      <t xml:space="preserve"> </t>
    </r>
  </si>
  <si>
    <t>Ch.Spol</t>
  </si>
  <si>
    <t>S.b.Spol</t>
  </si>
  <si>
    <r>
      <t xml:space="preserve">Rozpis pre program  </t>
    </r>
    <r>
      <rPr>
        <b/>
        <sz val="22"/>
        <color indexed="10"/>
        <rFont val="Arial"/>
        <family val="2"/>
      </rPr>
      <t xml:space="preserve">Funk  </t>
    </r>
    <r>
      <rPr>
        <b/>
        <sz val="22"/>
        <color indexed="12"/>
        <rFont val="Arial"/>
        <family val="2"/>
      </rPr>
      <t>na SP žien 2017</t>
    </r>
  </si>
  <si>
    <r>
      <rPr>
        <b/>
        <i/>
        <u val="single"/>
        <sz val="16"/>
        <color indexed="12"/>
        <rFont val="Calibri"/>
        <family val="2"/>
      </rPr>
      <t>Prvá</t>
    </r>
    <r>
      <rPr>
        <b/>
        <i/>
        <sz val="16"/>
        <color indexed="8"/>
        <rFont val="Calibri"/>
        <family val="2"/>
      </rPr>
      <t xml:space="preserve"> </t>
    </r>
    <r>
      <rPr>
        <b/>
        <i/>
        <u val="single"/>
        <sz val="16"/>
        <color indexed="8"/>
        <rFont val="Calibri"/>
        <family val="2"/>
      </rPr>
      <t>štvorka hráčiek</t>
    </r>
    <r>
      <rPr>
        <b/>
        <i/>
        <sz val="16"/>
        <color indexed="10"/>
        <rFont val="Calibri"/>
        <family val="2"/>
      </rPr>
      <t xml:space="preserve"> </t>
    </r>
    <r>
      <rPr>
        <b/>
        <i/>
        <u val="single"/>
        <sz val="16"/>
        <color indexed="10"/>
        <rFont val="Calibri"/>
        <family val="2"/>
      </rPr>
      <t>1 - 4</t>
    </r>
  </si>
  <si>
    <r>
      <rPr>
        <b/>
        <i/>
        <u val="single"/>
        <sz val="16"/>
        <color indexed="12"/>
        <rFont val="Calibri"/>
        <family val="2"/>
      </rPr>
      <t>Tretia</t>
    </r>
    <r>
      <rPr>
        <b/>
        <i/>
        <sz val="16"/>
        <color indexed="8"/>
        <rFont val="Calibri"/>
        <family val="2"/>
      </rPr>
      <t xml:space="preserve"> </t>
    </r>
    <r>
      <rPr>
        <b/>
        <i/>
        <u val="single"/>
        <sz val="16"/>
        <color indexed="8"/>
        <rFont val="Calibri"/>
        <family val="2"/>
      </rPr>
      <t>štvorka hráčiek</t>
    </r>
    <r>
      <rPr>
        <b/>
        <i/>
        <sz val="16"/>
        <color indexed="8"/>
        <rFont val="Calibri"/>
        <family val="2"/>
      </rPr>
      <t xml:space="preserve"> </t>
    </r>
    <r>
      <rPr>
        <b/>
        <i/>
        <u val="single"/>
        <sz val="16"/>
        <color indexed="10"/>
        <rFont val="Calibri"/>
        <family val="2"/>
      </rPr>
      <t>9 - 12</t>
    </r>
  </si>
  <si>
    <r>
      <rPr>
        <b/>
        <i/>
        <u val="single"/>
        <sz val="16"/>
        <color indexed="12"/>
        <rFont val="Calibri"/>
        <family val="2"/>
      </rPr>
      <t>Štvrtá</t>
    </r>
    <r>
      <rPr>
        <b/>
        <i/>
        <sz val="16"/>
        <color indexed="8"/>
        <rFont val="Calibri"/>
        <family val="2"/>
      </rPr>
      <t xml:space="preserve"> </t>
    </r>
    <r>
      <rPr>
        <b/>
        <i/>
        <u val="single"/>
        <sz val="16"/>
        <color indexed="8"/>
        <rFont val="Calibri"/>
        <family val="2"/>
      </rPr>
      <t>štvorka hráčiek</t>
    </r>
    <r>
      <rPr>
        <b/>
        <i/>
        <sz val="16"/>
        <color indexed="8"/>
        <rFont val="Calibri"/>
        <family val="2"/>
      </rPr>
      <t xml:space="preserve"> </t>
    </r>
    <r>
      <rPr>
        <b/>
        <i/>
        <u val="single"/>
        <sz val="16"/>
        <color indexed="10"/>
        <rFont val="Calibri"/>
        <family val="2"/>
      </rPr>
      <t>13 - 16</t>
    </r>
  </si>
  <si>
    <r>
      <rPr>
        <b/>
        <i/>
        <u val="single"/>
        <sz val="16"/>
        <color indexed="12"/>
        <rFont val="Calibri"/>
        <family val="2"/>
      </rPr>
      <t>Druhá</t>
    </r>
    <r>
      <rPr>
        <b/>
        <i/>
        <sz val="16"/>
        <color indexed="12"/>
        <rFont val="Calibri"/>
        <family val="2"/>
      </rPr>
      <t xml:space="preserve"> </t>
    </r>
    <r>
      <rPr>
        <b/>
        <i/>
        <u val="single"/>
        <sz val="16"/>
        <color indexed="8"/>
        <rFont val="Calibri"/>
        <family val="2"/>
      </rPr>
      <t>štvorka hráčiek</t>
    </r>
    <r>
      <rPr>
        <b/>
        <i/>
        <sz val="16"/>
        <color indexed="8"/>
        <rFont val="Calibri"/>
        <family val="2"/>
      </rPr>
      <t xml:space="preserve"> </t>
    </r>
    <r>
      <rPr>
        <b/>
        <i/>
        <u val="single"/>
        <sz val="16"/>
        <color indexed="10"/>
        <rFont val="Calibri"/>
        <family val="2"/>
      </rPr>
      <t>5 - 8</t>
    </r>
  </si>
  <si>
    <t>Skrátený zápis</t>
  </si>
  <si>
    <t>Podrobné výsledky</t>
  </si>
  <si>
    <t>Podpisy ved. družstiev a rozhodcov</t>
  </si>
  <si>
    <r>
      <rPr>
        <b/>
        <i/>
        <sz val="20"/>
        <color indexed="53"/>
        <rFont val="Calibri"/>
        <family val="2"/>
      </rPr>
      <t>Slovenského</t>
    </r>
    <r>
      <rPr>
        <b/>
        <i/>
        <sz val="20"/>
        <color indexed="8"/>
        <rFont val="Calibri"/>
        <family val="2"/>
      </rPr>
      <t xml:space="preserve"> pohára</t>
    </r>
    <r>
      <rPr>
        <b/>
        <i/>
        <sz val="20"/>
        <color indexed="12"/>
        <rFont val="Calibri"/>
        <family val="2"/>
      </rPr>
      <t xml:space="preserve"> </t>
    </r>
    <r>
      <rPr>
        <b/>
        <i/>
        <sz val="20"/>
        <color indexed="60"/>
        <rFont val="Calibri"/>
        <family val="2"/>
      </rPr>
      <t>žien</t>
    </r>
  </si>
  <si>
    <t>4</t>
  </si>
  <si>
    <t>3</t>
  </si>
  <si>
    <t>2</t>
  </si>
  <si>
    <t>Clubspiel / Damen / Extraliga</t>
  </si>
  <si>
    <t>Datum: 05.03.17 / Spielbeginn: 11:46:54 / Spielende: 14:48:01</t>
  </si>
  <si>
    <t xml:space="preserve">Spielnummer: 1 / WettkTag: </t>
  </si>
  <si>
    <t>Bahnen Ok: Ja / Pässe Ok: Ja / Verwarnungen: Nein / Verletzungen: Nein / Protest: Nein</t>
  </si>
  <si>
    <t>Volle</t>
  </si>
  <si>
    <t>Abr</t>
  </si>
  <si>
    <t>Fehler</t>
  </si>
  <si>
    <t>Total</t>
  </si>
  <si>
    <t>Wurf</t>
  </si>
  <si>
    <t>SaP</t>
  </si>
  <si>
    <t>MaP</t>
  </si>
  <si>
    <t>ErgMaP</t>
  </si>
  <si>
    <t>SP T-1   1-12 1</t>
  </si>
  <si>
    <t>12.0</t>
  </si>
  <si>
    <t>4.0</t>
  </si>
  <si>
    <t>2.0</t>
  </si>
  <si>
    <t>Passnummer</t>
  </si>
  <si>
    <t>Gebdatum</t>
  </si>
  <si>
    <t>Diabelkova Kristina</t>
  </si>
  <si>
    <t>1.0</t>
  </si>
  <si>
    <t>Benova Michaela</t>
  </si>
  <si>
    <t>0.0</t>
  </si>
  <si>
    <t>Masarova Monika</t>
  </si>
  <si>
    <t>Skalosova Dominika</t>
  </si>
  <si>
    <t>Klimkova Lenka</t>
  </si>
  <si>
    <t>Zelinkova Veronika</t>
  </si>
  <si>
    <t>Ihnatova Anna</t>
  </si>
  <si>
    <t>Sottnikova Jana</t>
  </si>
  <si>
    <t>Kyselicova Dagmar</t>
  </si>
  <si>
    <t>Tomkova Maria</t>
  </si>
  <si>
    <t>Siposova Helena</t>
  </si>
  <si>
    <t>Kucharova Gabriela</t>
  </si>
  <si>
    <t>Clubspiel / Damen / Bundesliga</t>
  </si>
  <si>
    <t>Datum: 05.03.17 / Spielbeginn: 14:52:23 / Spielende: 17:55:21</t>
  </si>
  <si>
    <t xml:space="preserve">Spielnummer: 2 / WettkTag: </t>
  </si>
  <si>
    <t>Bahnen Ok: Ja / Pässe Ok: Ja / Verwarnungen: Ja / Verletzungen: Nein / Protest: Nein</t>
  </si>
  <si>
    <t>SP T-1   13_24 2</t>
  </si>
  <si>
    <t>7.0</t>
  </si>
  <si>
    <t>Poliakova Jana</t>
  </si>
  <si>
    <t>Pramukova Julia</t>
  </si>
  <si>
    <t>Magalova Monika</t>
  </si>
  <si>
    <t>Klubertova Dana</t>
  </si>
  <si>
    <t>Cechova Viera</t>
  </si>
  <si>
    <t>Durackova Alexandra</t>
  </si>
  <si>
    <t>13-24</t>
  </si>
  <si>
    <t>17.0</t>
  </si>
  <si>
    <t>Durcekova Katarina</t>
  </si>
  <si>
    <t>3.0</t>
  </si>
  <si>
    <t>Kojsova Katarina</t>
  </si>
  <si>
    <t>Pivkova Klaudia</t>
  </si>
  <si>
    <t>Buckulcikova Martina</t>
  </si>
  <si>
    <t>Gyorgyova Iveta</t>
  </si>
  <si>
    <t>Valigurova Katarina</t>
  </si>
  <si>
    <r>
      <rPr>
        <b/>
        <i/>
        <sz val="20"/>
        <color indexed="8"/>
        <rFont val="Calibri"/>
        <family val="2"/>
      </rPr>
      <t xml:space="preserve">Poradie </t>
    </r>
    <r>
      <rPr>
        <b/>
        <i/>
        <sz val="20"/>
        <color indexed="48"/>
        <rFont val="Calibri"/>
        <family val="2"/>
      </rPr>
      <t>jednotlivkýň</t>
    </r>
  </si>
  <si>
    <t>1</t>
  </si>
  <si>
    <t>Doráž.</t>
  </si>
  <si>
    <r>
      <rPr>
        <b/>
        <i/>
        <sz val="20"/>
        <color indexed="48"/>
        <rFont val="Calibri"/>
        <family val="2"/>
      </rPr>
      <t>za</t>
    </r>
    <r>
      <rPr>
        <b/>
        <i/>
        <sz val="12"/>
        <color indexed="8"/>
        <rFont val="Calibri"/>
        <family val="2"/>
      </rPr>
      <t xml:space="preserve">  </t>
    </r>
    <r>
      <rPr>
        <b/>
        <i/>
        <sz val="22"/>
        <color indexed="10"/>
        <rFont val="Calibri"/>
        <family val="2"/>
      </rPr>
      <t>3.</t>
    </r>
  </si>
  <si>
    <t>Po napísaní výkonov</t>
  </si>
  <si>
    <r>
      <t xml:space="preserve">skontrolovať, </t>
    </r>
    <r>
      <rPr>
        <b/>
        <i/>
        <sz val="14"/>
        <color indexed="10"/>
        <rFont val="Calibri"/>
        <family val="2"/>
      </rPr>
      <t>upraviť</t>
    </r>
    <r>
      <rPr>
        <b/>
        <i/>
        <sz val="14"/>
        <color indexed="12"/>
        <rFont val="Calibri"/>
        <family val="2"/>
      </rPr>
      <t xml:space="preserve"> setové </t>
    </r>
    <r>
      <rPr>
        <b/>
        <i/>
        <sz val="14"/>
        <color indexed="10"/>
        <rFont val="Calibri"/>
        <family val="2"/>
      </rPr>
      <t>body</t>
    </r>
    <r>
      <rPr>
        <b/>
        <i/>
        <sz val="14"/>
        <color indexed="12"/>
        <rFont val="Calibri"/>
        <family val="2"/>
      </rPr>
      <t>.</t>
    </r>
  </si>
  <si>
    <r>
      <rPr>
        <b/>
        <i/>
        <sz val="20"/>
        <color indexed="12"/>
        <rFont val="Arial"/>
        <family val="2"/>
      </rPr>
      <t>za</t>
    </r>
    <r>
      <rPr>
        <b/>
        <i/>
        <sz val="20"/>
        <color indexed="10"/>
        <rFont val="Arial"/>
        <family val="2"/>
      </rPr>
      <t xml:space="preserve">  5.</t>
    </r>
  </si>
  <si>
    <r>
      <rPr>
        <b/>
        <i/>
        <sz val="18"/>
        <color indexed="12"/>
        <rFont val="Calibri"/>
        <family val="2"/>
      </rPr>
      <t>za</t>
    </r>
    <r>
      <rPr>
        <b/>
        <i/>
        <sz val="18"/>
        <color indexed="10"/>
        <rFont val="Calibri"/>
        <family val="2"/>
      </rPr>
      <t xml:space="preserve">  6.</t>
    </r>
  </si>
  <si>
    <t>Rakovice</t>
  </si>
  <si>
    <r>
      <t>Družstvo</t>
    </r>
    <r>
      <rPr>
        <sz val="14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>č.</t>
    </r>
    <r>
      <rPr>
        <sz val="14"/>
        <color indexed="10"/>
        <rFont val="Arial"/>
        <family val="2"/>
      </rPr>
      <t xml:space="preserve">  </t>
    </r>
    <r>
      <rPr>
        <b/>
        <sz val="14"/>
        <color indexed="56"/>
        <rFont val="Arial"/>
        <family val="2"/>
      </rPr>
      <t>3.</t>
    </r>
  </si>
  <si>
    <r>
      <t>Družstvo</t>
    </r>
    <r>
      <rPr>
        <sz val="14"/>
        <color indexed="10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č. </t>
    </r>
    <r>
      <rPr>
        <b/>
        <sz val="14"/>
        <color indexed="56"/>
        <rFont val="Arial"/>
        <family val="2"/>
      </rPr>
      <t xml:space="preserve"> 4.</t>
    </r>
  </si>
  <si>
    <t xml:space="preserve"> °C</t>
  </si>
  <si>
    <t xml:space="preserve">     Pripomienky k technickému stavu kolkárne :</t>
  </si>
  <si>
    <t xml:space="preserve">     Striedanie hráčov (zranenia) :</t>
  </si>
  <si>
    <t xml:space="preserve">     Napomínania hráčiek za nešportové správanie alebo vylúčenie zo štartu :</t>
  </si>
  <si>
    <t xml:space="preserve">     Rôzne :</t>
  </si>
  <si>
    <t xml:space="preserve">     Napomínania hráčov za nešportové správanie alebo vylúčenie zo štartu :</t>
  </si>
  <si>
    <r>
      <rPr>
        <b/>
        <i/>
        <sz val="22"/>
        <color indexed="30"/>
        <rFont val="Calibri"/>
        <family val="2"/>
      </rPr>
      <t>Finálová</t>
    </r>
    <r>
      <rPr>
        <b/>
        <i/>
        <sz val="22"/>
        <color indexed="8"/>
        <rFont val="Calibri"/>
        <family val="2"/>
      </rPr>
      <t xml:space="preserve"> tabuľka</t>
    </r>
    <r>
      <rPr>
        <b/>
        <i/>
        <sz val="22"/>
        <color indexed="30"/>
        <rFont val="Calibri"/>
        <family val="2"/>
      </rPr>
      <t xml:space="preserve"> </t>
    </r>
    <r>
      <rPr>
        <b/>
        <i/>
        <sz val="22"/>
        <color indexed="53"/>
        <rFont val="Calibri"/>
        <family val="2"/>
      </rPr>
      <t>Slovenského</t>
    </r>
    <r>
      <rPr>
        <b/>
        <i/>
        <sz val="22"/>
        <color indexed="60"/>
        <rFont val="Calibri"/>
        <family val="2"/>
      </rPr>
      <t xml:space="preserve"> </t>
    </r>
    <r>
      <rPr>
        <b/>
        <i/>
        <sz val="22"/>
        <color indexed="8"/>
        <rFont val="Calibri"/>
        <family val="2"/>
      </rPr>
      <t>pohára</t>
    </r>
    <r>
      <rPr>
        <b/>
        <i/>
        <sz val="22"/>
        <color indexed="30"/>
        <rFont val="Calibri"/>
        <family val="2"/>
      </rPr>
      <t xml:space="preserve"> žien</t>
    </r>
    <r>
      <rPr>
        <b/>
        <i/>
        <sz val="22"/>
        <color indexed="30"/>
        <rFont val="Calibri"/>
        <family val="2"/>
      </rPr>
      <t xml:space="preserve"> </t>
    </r>
    <r>
      <rPr>
        <b/>
        <i/>
        <sz val="22"/>
        <color indexed="8"/>
        <rFont val="Calibri"/>
        <family val="2"/>
      </rPr>
      <t>po</t>
    </r>
  </si>
  <si>
    <r>
      <rPr>
        <b/>
        <i/>
        <sz val="20"/>
        <color indexed="48"/>
        <rFont val="Calibri"/>
        <family val="2"/>
      </rPr>
      <t>za</t>
    </r>
    <r>
      <rPr>
        <b/>
        <i/>
        <sz val="12"/>
        <color indexed="8"/>
        <rFont val="Calibri"/>
        <family val="2"/>
      </rPr>
      <t xml:space="preserve">  </t>
    </r>
    <r>
      <rPr>
        <b/>
        <i/>
        <sz val="22"/>
        <color indexed="10"/>
        <rFont val="Calibri"/>
        <family val="2"/>
      </rPr>
      <t>4.</t>
    </r>
  </si>
  <si>
    <r>
      <t xml:space="preserve">Tu iba písať </t>
    </r>
    <r>
      <rPr>
        <b/>
        <i/>
        <sz val="16"/>
        <color indexed="12"/>
        <rFont val="Calibri"/>
        <family val="2"/>
      </rPr>
      <t>výkony</t>
    </r>
    <r>
      <rPr>
        <b/>
        <i/>
        <sz val="16"/>
        <color indexed="10"/>
        <rFont val="Calibri"/>
        <family val="2"/>
      </rPr>
      <t>.</t>
    </r>
  </si>
  <si>
    <r>
      <t>a skontrolovať pridelené</t>
    </r>
    <r>
      <rPr>
        <b/>
        <i/>
        <sz val="16"/>
        <color indexed="12"/>
        <rFont val="Calibri"/>
        <family val="2"/>
      </rPr>
      <t xml:space="preserve"> S.b</t>
    </r>
    <r>
      <rPr>
        <b/>
        <i/>
        <sz val="16"/>
        <color indexed="10"/>
        <rFont val="Calibri"/>
        <family val="2"/>
      </rPr>
      <t>.</t>
    </r>
  </si>
  <si>
    <r>
      <t xml:space="preserve">a potrebné </t>
    </r>
    <r>
      <rPr>
        <b/>
        <i/>
        <sz val="16"/>
        <color indexed="12"/>
        <rFont val="Calibri"/>
        <family val="2"/>
      </rPr>
      <t>opraviť</t>
    </r>
    <r>
      <rPr>
        <b/>
        <i/>
        <sz val="16"/>
        <color indexed="10"/>
        <rFont val="Calibri"/>
        <family val="2"/>
      </rPr>
      <t>.</t>
    </r>
  </si>
  <si>
    <r>
      <rPr>
        <b/>
        <i/>
        <sz val="20"/>
        <color indexed="12"/>
        <rFont val="Arial"/>
        <family val="2"/>
      </rPr>
      <t>za</t>
    </r>
    <r>
      <rPr>
        <b/>
        <i/>
        <sz val="20"/>
        <color indexed="10"/>
        <rFont val="Arial"/>
        <family val="2"/>
      </rPr>
      <t xml:space="preserve">  8.  </t>
    </r>
  </si>
  <si>
    <t>ŠK Železiarne Podbrezová</t>
  </si>
  <si>
    <r>
      <t xml:space="preserve">Strana  :  </t>
    </r>
    <r>
      <rPr>
        <b/>
        <i/>
        <u val="single"/>
        <sz val="20"/>
        <color indexed="10"/>
        <rFont val="Calibri"/>
        <family val="2"/>
      </rPr>
      <t>1</t>
    </r>
  </si>
  <si>
    <r>
      <rPr>
        <b/>
        <sz val="16"/>
        <color indexed="10"/>
        <rFont val="Calibri"/>
        <family val="2"/>
      </rPr>
      <t>1</t>
    </r>
    <r>
      <rPr>
        <sz val="12"/>
        <color indexed="8"/>
        <rFont val="Calibri"/>
        <family val="2"/>
      </rPr>
      <t xml:space="preserve"> hráčka z </t>
    </r>
    <r>
      <rPr>
        <b/>
        <i/>
        <sz val="14"/>
        <color indexed="8"/>
        <rFont val="Calibri"/>
        <family val="2"/>
      </rPr>
      <t>D1</t>
    </r>
    <r>
      <rPr>
        <sz val="12"/>
        <color indexed="8"/>
        <rFont val="Calibri"/>
        <family val="2"/>
      </rPr>
      <t xml:space="preserve"> </t>
    </r>
  </si>
  <si>
    <r>
      <rPr>
        <b/>
        <sz val="16"/>
        <color indexed="10"/>
        <rFont val="Calibri"/>
        <family val="2"/>
      </rPr>
      <t>1</t>
    </r>
    <r>
      <rPr>
        <sz val="12"/>
        <color indexed="8"/>
        <rFont val="Calibri"/>
        <family val="2"/>
      </rPr>
      <t xml:space="preserve"> hráčka z</t>
    </r>
    <r>
      <rPr>
        <b/>
        <sz val="12"/>
        <color indexed="8"/>
        <rFont val="Calibri"/>
        <family val="2"/>
      </rPr>
      <t xml:space="preserve"> </t>
    </r>
    <r>
      <rPr>
        <b/>
        <i/>
        <sz val="14"/>
        <color indexed="8"/>
        <rFont val="Calibri"/>
        <family val="2"/>
      </rPr>
      <t>D2</t>
    </r>
  </si>
  <si>
    <r>
      <rPr>
        <b/>
        <sz val="16"/>
        <color indexed="10"/>
        <rFont val="Calibri"/>
        <family val="2"/>
      </rPr>
      <t>1</t>
    </r>
    <r>
      <rPr>
        <sz val="12"/>
        <color indexed="8"/>
        <rFont val="Calibri"/>
        <family val="2"/>
      </rPr>
      <t xml:space="preserve"> hráčka z </t>
    </r>
    <r>
      <rPr>
        <b/>
        <i/>
        <sz val="14"/>
        <color indexed="8"/>
        <rFont val="Calibri"/>
        <family val="2"/>
      </rPr>
      <t>D3</t>
    </r>
  </si>
  <si>
    <r>
      <rPr>
        <b/>
        <sz val="16"/>
        <color indexed="10"/>
        <rFont val="Calibri"/>
        <family val="2"/>
      </rPr>
      <t>1</t>
    </r>
    <r>
      <rPr>
        <sz val="12"/>
        <color indexed="8"/>
        <rFont val="Calibri"/>
        <family val="2"/>
      </rPr>
      <t xml:space="preserve"> hráčka z </t>
    </r>
    <r>
      <rPr>
        <b/>
        <i/>
        <sz val="14"/>
        <color indexed="8"/>
        <rFont val="Calibri"/>
        <family val="2"/>
      </rPr>
      <t>D4</t>
    </r>
  </si>
  <si>
    <r>
      <rPr>
        <b/>
        <sz val="16"/>
        <color indexed="10"/>
        <rFont val="Calibri"/>
        <family val="2"/>
      </rPr>
      <t>2</t>
    </r>
    <r>
      <rPr>
        <sz val="12"/>
        <color indexed="8"/>
        <rFont val="Calibri"/>
        <family val="2"/>
      </rPr>
      <t xml:space="preserve"> hráčka z </t>
    </r>
    <r>
      <rPr>
        <b/>
        <i/>
        <sz val="14"/>
        <color indexed="8"/>
        <rFont val="Calibri"/>
        <family val="2"/>
      </rPr>
      <t>D4</t>
    </r>
  </si>
  <si>
    <r>
      <rPr>
        <b/>
        <sz val="16"/>
        <color indexed="10"/>
        <rFont val="Calibri"/>
        <family val="2"/>
      </rPr>
      <t>2</t>
    </r>
    <r>
      <rPr>
        <sz val="12"/>
        <color indexed="8"/>
        <rFont val="Calibri"/>
        <family val="2"/>
      </rPr>
      <t xml:space="preserve"> hráčka z </t>
    </r>
    <r>
      <rPr>
        <b/>
        <i/>
        <sz val="14"/>
        <color indexed="8"/>
        <rFont val="Calibri"/>
        <family val="2"/>
      </rPr>
      <t>D1</t>
    </r>
  </si>
  <si>
    <r>
      <rPr>
        <b/>
        <sz val="16"/>
        <color indexed="10"/>
        <rFont val="Calibri"/>
        <family val="2"/>
      </rPr>
      <t>2</t>
    </r>
    <r>
      <rPr>
        <sz val="12"/>
        <color indexed="8"/>
        <rFont val="Calibri"/>
        <family val="2"/>
      </rPr>
      <t xml:space="preserve"> hráčka z </t>
    </r>
    <r>
      <rPr>
        <b/>
        <i/>
        <sz val="14"/>
        <color indexed="8"/>
        <rFont val="Calibri"/>
        <family val="2"/>
      </rPr>
      <t>D2</t>
    </r>
  </si>
  <si>
    <r>
      <rPr>
        <b/>
        <sz val="16"/>
        <color indexed="10"/>
        <rFont val="Calibri"/>
        <family val="2"/>
      </rPr>
      <t>2</t>
    </r>
    <r>
      <rPr>
        <sz val="12"/>
        <color indexed="8"/>
        <rFont val="Calibri"/>
        <family val="2"/>
      </rPr>
      <t xml:space="preserve"> hráčka z </t>
    </r>
    <r>
      <rPr>
        <b/>
        <i/>
        <sz val="14"/>
        <color indexed="8"/>
        <rFont val="Calibri"/>
        <family val="2"/>
      </rPr>
      <t>D3</t>
    </r>
  </si>
  <si>
    <r>
      <rPr>
        <b/>
        <sz val="16"/>
        <color indexed="10"/>
        <rFont val="Calibri"/>
        <family val="2"/>
      </rPr>
      <t>3</t>
    </r>
    <r>
      <rPr>
        <sz val="12"/>
        <color indexed="8"/>
        <rFont val="Calibri"/>
        <family val="2"/>
      </rPr>
      <t xml:space="preserve"> hráčka z </t>
    </r>
    <r>
      <rPr>
        <b/>
        <i/>
        <sz val="14"/>
        <color indexed="8"/>
        <rFont val="Calibri"/>
        <family val="2"/>
      </rPr>
      <t>D3</t>
    </r>
  </si>
  <si>
    <r>
      <rPr>
        <b/>
        <sz val="16"/>
        <color indexed="10"/>
        <rFont val="Calibri"/>
        <family val="2"/>
      </rPr>
      <t>3</t>
    </r>
    <r>
      <rPr>
        <sz val="12"/>
        <color indexed="8"/>
        <rFont val="Calibri"/>
        <family val="2"/>
      </rPr>
      <t xml:space="preserve"> hráčka z </t>
    </r>
    <r>
      <rPr>
        <b/>
        <i/>
        <sz val="14"/>
        <color indexed="8"/>
        <rFont val="Calibri"/>
        <family val="2"/>
      </rPr>
      <t>D4</t>
    </r>
  </si>
  <si>
    <r>
      <rPr>
        <b/>
        <sz val="16"/>
        <color indexed="10"/>
        <rFont val="Calibri"/>
        <family val="2"/>
      </rPr>
      <t>3</t>
    </r>
    <r>
      <rPr>
        <sz val="12"/>
        <color indexed="8"/>
        <rFont val="Calibri"/>
        <family val="2"/>
      </rPr>
      <t xml:space="preserve"> hráčka z </t>
    </r>
    <r>
      <rPr>
        <b/>
        <i/>
        <sz val="14"/>
        <color indexed="8"/>
        <rFont val="Calibri"/>
        <family val="2"/>
      </rPr>
      <t>D1</t>
    </r>
  </si>
  <si>
    <r>
      <rPr>
        <b/>
        <sz val="16"/>
        <color indexed="10"/>
        <rFont val="Calibri"/>
        <family val="2"/>
      </rPr>
      <t>3</t>
    </r>
    <r>
      <rPr>
        <sz val="12"/>
        <color indexed="8"/>
        <rFont val="Calibri"/>
        <family val="2"/>
      </rPr>
      <t xml:space="preserve"> hráčka z </t>
    </r>
    <r>
      <rPr>
        <b/>
        <i/>
        <sz val="14"/>
        <color indexed="8"/>
        <rFont val="Calibri"/>
        <family val="2"/>
      </rPr>
      <t>D2</t>
    </r>
  </si>
  <si>
    <r>
      <rPr>
        <b/>
        <sz val="16"/>
        <color indexed="10"/>
        <rFont val="Calibri"/>
        <family val="2"/>
      </rPr>
      <t>4</t>
    </r>
    <r>
      <rPr>
        <sz val="12"/>
        <color indexed="8"/>
        <rFont val="Calibri"/>
        <family val="2"/>
      </rPr>
      <t xml:space="preserve"> hráčka z </t>
    </r>
    <r>
      <rPr>
        <b/>
        <i/>
        <sz val="14"/>
        <color indexed="8"/>
        <rFont val="Calibri"/>
        <family val="2"/>
      </rPr>
      <t>D2</t>
    </r>
  </si>
  <si>
    <r>
      <rPr>
        <b/>
        <sz val="16"/>
        <color indexed="10"/>
        <rFont val="Calibri"/>
        <family val="2"/>
      </rPr>
      <t>4</t>
    </r>
    <r>
      <rPr>
        <sz val="12"/>
        <color indexed="8"/>
        <rFont val="Calibri"/>
        <family val="2"/>
      </rPr>
      <t xml:space="preserve"> hráčka z </t>
    </r>
    <r>
      <rPr>
        <b/>
        <i/>
        <sz val="14"/>
        <color indexed="8"/>
        <rFont val="Calibri"/>
        <family val="2"/>
      </rPr>
      <t>D3</t>
    </r>
  </si>
  <si>
    <r>
      <rPr>
        <b/>
        <sz val="16"/>
        <color indexed="10"/>
        <rFont val="Calibri"/>
        <family val="2"/>
      </rPr>
      <t>4</t>
    </r>
    <r>
      <rPr>
        <sz val="16"/>
        <color indexed="10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hráčka z </t>
    </r>
    <r>
      <rPr>
        <b/>
        <i/>
        <sz val="14"/>
        <color indexed="8"/>
        <rFont val="Calibri"/>
        <family val="2"/>
      </rPr>
      <t>D4</t>
    </r>
  </si>
  <si>
    <r>
      <rPr>
        <b/>
        <sz val="16"/>
        <color indexed="10"/>
        <rFont val="Calibri"/>
        <family val="2"/>
      </rPr>
      <t>4</t>
    </r>
    <r>
      <rPr>
        <sz val="12"/>
        <color indexed="8"/>
        <rFont val="Calibri"/>
        <family val="2"/>
      </rPr>
      <t xml:space="preserve"> hráčka z </t>
    </r>
    <r>
      <rPr>
        <b/>
        <i/>
        <sz val="14"/>
        <color indexed="8"/>
        <rFont val="Calibri"/>
        <family val="2"/>
      </rPr>
      <t>D1</t>
    </r>
  </si>
  <si>
    <r>
      <t xml:space="preserve">Dráha č  </t>
    </r>
    <r>
      <rPr>
        <b/>
        <i/>
        <sz val="12"/>
        <color indexed="12"/>
        <rFont val="Arial"/>
        <family val="2"/>
      </rPr>
      <t>1</t>
    </r>
  </si>
  <si>
    <r>
      <t xml:space="preserve">Dráha č  </t>
    </r>
    <r>
      <rPr>
        <b/>
        <i/>
        <sz val="12"/>
        <color indexed="12"/>
        <rFont val="Arial"/>
        <family val="2"/>
      </rPr>
      <t>2</t>
    </r>
  </si>
  <si>
    <r>
      <t xml:space="preserve">Dráha č  </t>
    </r>
    <r>
      <rPr>
        <b/>
        <i/>
        <sz val="12"/>
        <color indexed="12"/>
        <rFont val="Arial"/>
        <family val="2"/>
      </rPr>
      <t>3</t>
    </r>
  </si>
  <si>
    <r>
      <t xml:space="preserve">Dráha č  </t>
    </r>
    <r>
      <rPr>
        <b/>
        <i/>
        <sz val="12"/>
        <color indexed="12"/>
        <rFont val="Arial"/>
        <family val="2"/>
      </rPr>
      <t>4</t>
    </r>
  </si>
  <si>
    <r>
      <t xml:space="preserve">Dráha č.   </t>
    </r>
    <r>
      <rPr>
        <b/>
        <sz val="12"/>
        <color indexed="12"/>
        <rFont val="Arial"/>
        <family val="2"/>
      </rPr>
      <t>1</t>
    </r>
  </si>
  <si>
    <r>
      <t xml:space="preserve">Dráha č.   </t>
    </r>
    <r>
      <rPr>
        <b/>
        <sz val="12"/>
        <color indexed="12"/>
        <rFont val="Arial"/>
        <family val="2"/>
      </rPr>
      <t>2</t>
    </r>
  </si>
  <si>
    <r>
      <t xml:space="preserve">Dráha č.   </t>
    </r>
    <r>
      <rPr>
        <b/>
        <sz val="12"/>
        <color indexed="12"/>
        <rFont val="Arial"/>
        <family val="2"/>
      </rPr>
      <t>3</t>
    </r>
  </si>
  <si>
    <r>
      <t xml:space="preserve">Dráha č.   </t>
    </r>
    <r>
      <rPr>
        <b/>
        <sz val="12"/>
        <color indexed="12"/>
        <rFont val="Arial"/>
        <family val="2"/>
      </rPr>
      <t>4</t>
    </r>
  </si>
  <si>
    <t>18</t>
  </si>
  <si>
    <t>50</t>
  </si>
  <si>
    <t>Po vyplnení zostáv hráčok</t>
  </si>
  <si>
    <r>
      <t xml:space="preserve">Tu </t>
    </r>
    <r>
      <rPr>
        <b/>
        <i/>
        <sz val="16"/>
        <color indexed="10"/>
        <rFont val="Calibri"/>
        <family val="2"/>
      </rPr>
      <t>napísať</t>
    </r>
    <r>
      <rPr>
        <b/>
        <i/>
        <sz val="16"/>
        <color indexed="10"/>
        <rFont val="Calibri"/>
        <family val="2"/>
      </rPr>
      <t xml:space="preserve"> </t>
    </r>
    <r>
      <rPr>
        <b/>
        <i/>
        <sz val="16"/>
        <color indexed="12"/>
        <rFont val="Calibri"/>
        <family val="2"/>
      </rPr>
      <t>iba priezvisko, meno</t>
    </r>
  </si>
  <si>
    <r>
      <t xml:space="preserve">Slovenský </t>
    </r>
    <r>
      <rPr>
        <b/>
        <i/>
        <sz val="26"/>
        <color indexed="14"/>
        <rFont val="Calibri"/>
        <family val="2"/>
      </rPr>
      <t>pohár</t>
    </r>
    <r>
      <rPr>
        <b/>
        <i/>
        <sz val="26"/>
        <color indexed="62"/>
        <rFont val="Calibri"/>
        <family val="2"/>
      </rPr>
      <t xml:space="preserve"> </t>
    </r>
    <r>
      <rPr>
        <b/>
        <i/>
        <sz val="26"/>
        <color indexed="40"/>
        <rFont val="Calibri"/>
        <family val="2"/>
      </rPr>
      <t>žien</t>
    </r>
    <r>
      <rPr>
        <b/>
        <i/>
        <sz val="26"/>
        <color indexed="62"/>
        <rFont val="Calibri"/>
        <family val="2"/>
      </rPr>
      <t xml:space="preserve">     </t>
    </r>
    <r>
      <rPr>
        <b/>
        <i/>
        <sz val="26"/>
        <color indexed="17"/>
        <rFont val="Calibri"/>
        <family val="2"/>
      </rPr>
      <t>2018 - 19.</t>
    </r>
  </si>
  <si>
    <t>Tu si rozhodca zapisuje ručne</t>
  </si>
  <si>
    <t xml:space="preserve"> - perom- výkony hráčok</t>
  </si>
  <si>
    <t>Nastupovanie hráčok na dráhy</t>
  </si>
  <si>
    <r>
      <t>tabuľku vytlačiť pre</t>
    </r>
    <r>
      <rPr>
        <b/>
        <sz val="16"/>
        <color indexed="10"/>
        <rFont val="Arial"/>
        <family val="2"/>
      </rPr>
      <t xml:space="preserve"> info hráčok</t>
    </r>
  </si>
  <si>
    <t>Slúži iba pre potreby rozhodcu</t>
  </si>
  <si>
    <t>TU sa zapisujú</t>
  </si>
  <si>
    <t>jednotlivé dráhy</t>
  </si>
  <si>
    <t>HRÁČOK !!!</t>
  </si>
  <si>
    <t>VYTLAČIŤ strany 1-4</t>
  </si>
  <si>
    <r>
      <rPr>
        <i/>
        <u val="single"/>
        <sz val="12"/>
        <rFont val="Calibri"/>
        <family val="2"/>
      </rPr>
      <t>Strana  :</t>
    </r>
    <r>
      <rPr>
        <b/>
        <i/>
        <u val="single"/>
        <sz val="20"/>
        <color indexed="10"/>
        <rFont val="Calibri"/>
        <family val="2"/>
      </rPr>
      <t>2</t>
    </r>
  </si>
  <si>
    <r>
      <t xml:space="preserve">na tajné </t>
    </r>
    <r>
      <rPr>
        <b/>
        <i/>
        <sz val="18"/>
        <color indexed="10"/>
        <rFont val="Calibri"/>
        <family val="2"/>
      </rPr>
      <t>zostavy</t>
    </r>
  </si>
  <si>
    <t>Z tohto  zoznamu sa mená ťahajú do všetkých stránok</t>
  </si>
  <si>
    <t>Mená rozhodcov:</t>
  </si>
  <si>
    <t>11:00</t>
  </si>
  <si>
    <t>15:25</t>
  </si>
  <si>
    <t>Ďurčeková Katarína</t>
  </si>
  <si>
    <t>Buckulčíková Martina</t>
  </si>
  <si>
    <t>Stasinková Lenka</t>
  </si>
  <si>
    <t>Duračková Alexandra</t>
  </si>
  <si>
    <t>Poliaková Jana</t>
  </si>
  <si>
    <t>Tomková Mária</t>
  </si>
  <si>
    <t xml:space="preserve">Tu sa napísať </t>
  </si>
  <si>
    <t>mená rozhodcov</t>
  </si>
  <si>
    <t>Šintálová Natália</t>
  </si>
  <si>
    <t>Piešťany</t>
  </si>
  <si>
    <t>MKK Piešťany</t>
  </si>
  <si>
    <r>
      <rPr>
        <b/>
        <i/>
        <sz val="22"/>
        <color indexed="30"/>
        <rFont val="Calibri"/>
        <family val="2"/>
      </rPr>
      <t xml:space="preserve">turnaji  </t>
    </r>
    <r>
      <rPr>
        <b/>
        <i/>
        <sz val="22"/>
        <color indexed="17"/>
        <rFont val="Calibri"/>
        <family val="2"/>
      </rPr>
      <t>2022-23</t>
    </r>
    <r>
      <rPr>
        <b/>
        <i/>
        <sz val="22"/>
        <color indexed="30"/>
        <rFont val="Calibri"/>
        <family val="2"/>
      </rPr>
      <t>.</t>
    </r>
  </si>
  <si>
    <t>2022 - 23.</t>
  </si>
  <si>
    <r>
      <t xml:space="preserve">tlačia sa </t>
    </r>
    <r>
      <rPr>
        <b/>
        <i/>
        <sz val="18"/>
        <color indexed="10"/>
        <rFont val="Calibri"/>
        <family val="2"/>
      </rPr>
      <t xml:space="preserve">3 </t>
    </r>
    <r>
      <rPr>
        <b/>
        <i/>
        <sz val="18"/>
        <color indexed="12"/>
        <rFont val="Calibri"/>
        <family val="2"/>
      </rPr>
      <t>strany</t>
    </r>
  </si>
  <si>
    <r>
      <t>Kompletne vyplnené</t>
    </r>
    <r>
      <rPr>
        <b/>
        <i/>
        <sz val="18"/>
        <color indexed="10"/>
        <rFont val="Calibri"/>
        <family val="2"/>
      </rPr>
      <t xml:space="preserve"> 4x</t>
    </r>
    <r>
      <rPr>
        <b/>
        <i/>
        <sz val="18"/>
        <color indexed="12"/>
        <rFont val="Calibri"/>
        <family val="2"/>
      </rPr>
      <t xml:space="preserve"> vytlačiť  </t>
    </r>
  </si>
  <si>
    <r>
      <t xml:space="preserve">dať podpísať </t>
    </r>
    <r>
      <rPr>
        <b/>
        <i/>
        <sz val="18"/>
        <color indexed="10"/>
        <rFont val="Calibri"/>
        <family val="2"/>
      </rPr>
      <t>vedúcim</t>
    </r>
    <r>
      <rPr>
        <b/>
        <i/>
        <sz val="18"/>
        <color indexed="12"/>
        <rFont val="Calibri"/>
        <family val="2"/>
      </rPr>
      <t xml:space="preserve"> a </t>
    </r>
    <r>
      <rPr>
        <b/>
        <i/>
        <sz val="18"/>
        <color indexed="10"/>
        <rFont val="Calibri"/>
        <family val="2"/>
      </rPr>
      <t>rozhodcom</t>
    </r>
  </si>
  <si>
    <r>
      <t>Tu sa nevyplňa</t>
    </r>
    <r>
      <rPr>
        <b/>
        <i/>
        <sz val="18"/>
        <color indexed="10"/>
        <rFont val="Calibri"/>
        <family val="2"/>
      </rPr>
      <t xml:space="preserve"> nič</t>
    </r>
    <r>
      <rPr>
        <b/>
        <i/>
        <sz val="18"/>
        <color indexed="12"/>
        <rFont val="Calibri"/>
        <family val="2"/>
      </rPr>
      <t xml:space="preserve">. </t>
    </r>
  </si>
  <si>
    <r>
      <t>Nasadenie v 3</t>
    </r>
    <r>
      <rPr>
        <b/>
        <i/>
        <sz val="10"/>
        <color indexed="10"/>
        <rFont val="Arial"/>
        <family val="2"/>
      </rPr>
      <t>.</t>
    </r>
    <r>
      <rPr>
        <b/>
        <i/>
        <sz val="10"/>
        <color indexed="12"/>
        <rFont val="Arial"/>
        <family val="2"/>
      </rPr>
      <t xml:space="preserve"> turnaji vo Vrútkach</t>
    </r>
  </si>
  <si>
    <r>
      <t xml:space="preserve">Slovenský </t>
    </r>
    <r>
      <rPr>
        <b/>
        <i/>
        <sz val="22"/>
        <color indexed="40"/>
        <rFont val="Arial"/>
        <family val="2"/>
      </rPr>
      <t>pohár</t>
    </r>
    <r>
      <rPr>
        <b/>
        <i/>
        <sz val="22"/>
        <color indexed="12"/>
        <rFont val="Arial"/>
        <family val="2"/>
      </rPr>
      <t xml:space="preserve"> </t>
    </r>
    <r>
      <rPr>
        <b/>
        <i/>
        <sz val="22"/>
        <color indexed="14"/>
        <rFont val="Arial"/>
        <family val="2"/>
      </rPr>
      <t>žien</t>
    </r>
    <r>
      <rPr>
        <b/>
        <i/>
        <sz val="22"/>
        <color indexed="12"/>
        <rFont val="Arial"/>
        <family val="2"/>
      </rPr>
      <t xml:space="preserve"> pre rok </t>
    </r>
    <r>
      <rPr>
        <b/>
        <i/>
        <sz val="22"/>
        <color indexed="17"/>
        <rFont val="Arial"/>
        <family val="2"/>
      </rPr>
      <t>2023</t>
    </r>
  </si>
  <si>
    <t>a2</t>
  </si>
  <si>
    <t>a3</t>
  </si>
  <si>
    <t>a4</t>
  </si>
  <si>
    <t>b1</t>
  </si>
  <si>
    <t>b2</t>
  </si>
  <si>
    <t>b3</t>
  </si>
  <si>
    <t>b4</t>
  </si>
  <si>
    <t>c1</t>
  </si>
  <si>
    <t>c2</t>
  </si>
  <si>
    <t>c3</t>
  </si>
  <si>
    <t>c4</t>
  </si>
  <si>
    <t>d1</t>
  </si>
  <si>
    <t>d2</t>
  </si>
  <si>
    <t>d3</t>
  </si>
  <si>
    <t>d4</t>
  </si>
  <si>
    <t>10:00</t>
  </si>
  <si>
    <t>14:30</t>
  </si>
  <si>
    <t>999</t>
  </si>
  <si>
    <t>99</t>
  </si>
  <si>
    <r>
      <rPr>
        <b/>
        <i/>
        <sz val="20"/>
        <color indexed="56"/>
        <rFont val="Calibri"/>
        <family val="2"/>
      </rPr>
      <t xml:space="preserve">turnajového kola </t>
    </r>
    <r>
      <rPr>
        <b/>
        <i/>
        <sz val="20"/>
        <color indexed="30"/>
        <rFont val="Calibri"/>
        <family val="2"/>
      </rPr>
      <t>Slovenského</t>
    </r>
    <r>
      <rPr>
        <b/>
        <i/>
        <sz val="20"/>
        <color indexed="56"/>
        <rFont val="Calibri"/>
        <family val="2"/>
      </rPr>
      <t xml:space="preserve"> pohára </t>
    </r>
    <r>
      <rPr>
        <b/>
        <i/>
        <sz val="20"/>
        <color indexed="40"/>
        <rFont val="Calibri"/>
        <family val="2"/>
      </rPr>
      <t xml:space="preserve">žien  -  </t>
    </r>
    <r>
      <rPr>
        <b/>
        <i/>
        <sz val="20"/>
        <color indexed="14"/>
        <rFont val="Calibri"/>
        <family val="2"/>
      </rPr>
      <t>2022/23</t>
    </r>
  </si>
  <si>
    <t>Funguje už</t>
  </si>
  <si>
    <t>Pomoc</t>
  </si>
  <si>
    <t>0</t>
  </si>
  <si>
    <t>Matis Sofia</t>
  </si>
  <si>
    <t>Duračková Tamara</t>
  </si>
  <si>
    <t>Vávrová Vladimíra</t>
  </si>
  <si>
    <t>Vargová Patrícia</t>
  </si>
  <si>
    <t>Mócová Daniela</t>
  </si>
  <si>
    <t>Poliaková Naďa</t>
  </si>
  <si>
    <t>Ihnátová Anna</t>
  </si>
  <si>
    <t>Harmadková Sára</t>
  </si>
  <si>
    <t>Šintálová Monika</t>
  </si>
  <si>
    <t xml:space="preserve">Valigurová Katarína </t>
  </si>
  <si>
    <t>Malíčková Radka</t>
  </si>
  <si>
    <t>Dányi Zuzana</t>
  </si>
  <si>
    <r>
      <rPr>
        <b/>
        <i/>
        <sz val="18"/>
        <color indexed="8"/>
        <rFont val="Calibri"/>
        <family val="2"/>
      </rPr>
      <t>turnaj. kole</t>
    </r>
    <r>
      <rPr>
        <b/>
        <i/>
        <sz val="18"/>
        <color indexed="30"/>
        <rFont val="Calibri"/>
        <family val="2"/>
      </rPr>
      <t xml:space="preserve"> </t>
    </r>
    <r>
      <rPr>
        <b/>
        <i/>
        <sz val="18"/>
        <color indexed="53"/>
        <rFont val="Calibri"/>
        <family val="2"/>
      </rPr>
      <t>Slovenského</t>
    </r>
    <r>
      <rPr>
        <b/>
        <i/>
        <sz val="18"/>
        <color indexed="8"/>
        <rFont val="Calibri"/>
        <family val="2"/>
      </rPr>
      <t xml:space="preserve"> pohára</t>
    </r>
    <r>
      <rPr>
        <b/>
        <i/>
        <sz val="18"/>
        <color indexed="12"/>
        <rFont val="Calibri"/>
        <family val="2"/>
      </rPr>
      <t xml:space="preserve"> </t>
    </r>
    <r>
      <rPr>
        <b/>
        <i/>
        <sz val="18"/>
        <color indexed="14"/>
        <rFont val="Calibri"/>
        <family val="2"/>
      </rPr>
      <t>žien</t>
    </r>
  </si>
  <si>
    <t xml:space="preserve">Tabuľka na tlač </t>
  </si>
  <si>
    <t>Hotové priemery</t>
  </si>
  <si>
    <t>Pomocná tabuľka na ručné zapisovanie výkonov do jednot. turnajov pre priemery</t>
  </si>
  <si>
    <r>
      <t xml:space="preserve">Tu len vpravo nižšie </t>
    </r>
    <r>
      <rPr>
        <b/>
        <i/>
        <sz val="12"/>
        <color indexed="10"/>
        <rFont val="Arial"/>
        <family val="2"/>
      </rPr>
      <t xml:space="preserve">kliknúť </t>
    </r>
  </si>
  <si>
    <r>
      <t xml:space="preserve">na </t>
    </r>
    <r>
      <rPr>
        <b/>
        <i/>
        <sz val="12"/>
        <color indexed="14"/>
        <rFont val="Arial"/>
        <family val="2"/>
      </rPr>
      <t>makro</t>
    </r>
  </si>
  <si>
    <t>Zoradiť do základného postavenia</t>
  </si>
  <si>
    <t/>
  </si>
  <si>
    <t>Hotové priemery sú dole !!!</t>
  </si>
  <si>
    <t>a1a</t>
  </si>
  <si>
    <t>ručne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</si>
</sst>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"/>
    <numFmt numFmtId="165" formatCode="0.0"/>
    <numFmt numFmtId="166" formatCode="000\ 00"/>
  </numFmts>
  <fonts count="464">
    <font>
      <sz val="10"/>
      <name val="Arial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4"/>
      <color indexed="10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sz val="12"/>
      <color indexed="14"/>
      <name val="Arial"/>
      <family val="2"/>
    </font>
    <font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2"/>
      <name val="Arial CE"/>
      <family val="2"/>
    </font>
    <font>
      <b/>
      <i/>
      <sz val="16"/>
      <name val="Arial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Times New Roman CE"/>
      <family val="1"/>
    </font>
    <font>
      <sz val="12"/>
      <color indexed="20"/>
      <name val="Arial"/>
      <family val="2"/>
    </font>
    <font>
      <b/>
      <i/>
      <sz val="16"/>
      <color indexed="12"/>
      <name val="Arial"/>
      <family val="2"/>
    </font>
    <font>
      <i/>
      <sz val="10"/>
      <name val="Arial"/>
      <family val="2"/>
    </font>
    <font>
      <i/>
      <sz val="10"/>
      <color indexed="8"/>
      <name val="Lucida Sans Unicode"/>
      <family val="2"/>
    </font>
    <font>
      <i/>
      <sz val="10"/>
      <color indexed="8"/>
      <name val="Arial"/>
      <family val="2"/>
    </font>
    <font>
      <sz val="10"/>
      <color indexed="8"/>
      <name val="Lucida Sans Unicode"/>
      <family val="2"/>
    </font>
    <font>
      <sz val="10"/>
      <color indexed="8"/>
      <name val="Arial"/>
      <family val="2"/>
    </font>
    <font>
      <b/>
      <sz val="10"/>
      <color indexed="8"/>
      <name val="Phyllis ATT"/>
      <family val="4"/>
    </font>
    <font>
      <b/>
      <i/>
      <sz val="10"/>
      <name val="Arial"/>
      <family val="2"/>
    </font>
    <font>
      <b/>
      <i/>
      <sz val="16"/>
      <color indexed="10"/>
      <name val="Arial"/>
      <family val="2"/>
    </font>
    <font>
      <b/>
      <i/>
      <sz val="14"/>
      <name val="Arial"/>
      <family val="2"/>
    </font>
    <font>
      <sz val="14"/>
      <color indexed="8"/>
      <name val="Arial"/>
      <family val="2"/>
    </font>
    <font>
      <sz val="10"/>
      <color indexed="10"/>
      <name val="Arial"/>
      <family val="2"/>
    </font>
    <font>
      <b/>
      <i/>
      <sz val="16"/>
      <color indexed="8"/>
      <name val="Arial"/>
      <family val="2"/>
    </font>
    <font>
      <sz val="10"/>
      <name val="Arial CE"/>
      <family val="2"/>
    </font>
    <font>
      <b/>
      <i/>
      <sz val="12"/>
      <color indexed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6"/>
      <color indexed="12"/>
      <name val="Calibri"/>
      <family val="2"/>
    </font>
    <font>
      <b/>
      <i/>
      <u val="single"/>
      <sz val="16"/>
      <color indexed="12"/>
      <name val="Calibri"/>
      <family val="2"/>
    </font>
    <font>
      <b/>
      <i/>
      <u val="single"/>
      <sz val="16"/>
      <color indexed="8"/>
      <name val="Calibri"/>
      <family val="2"/>
    </font>
    <font>
      <b/>
      <i/>
      <u val="single"/>
      <sz val="16"/>
      <color indexed="10"/>
      <name val="Calibri"/>
      <family val="2"/>
    </font>
    <font>
      <b/>
      <i/>
      <sz val="10"/>
      <color indexed="8"/>
      <name val="Arial"/>
      <family val="2"/>
    </font>
    <font>
      <b/>
      <i/>
      <u val="single"/>
      <sz val="20"/>
      <color indexed="10"/>
      <name val="Calibri"/>
      <family val="2"/>
    </font>
    <font>
      <b/>
      <sz val="14"/>
      <color indexed="56"/>
      <name val="Arial"/>
      <family val="2"/>
    </font>
    <font>
      <b/>
      <i/>
      <sz val="8"/>
      <name val="Arial"/>
      <family val="2"/>
    </font>
    <font>
      <b/>
      <i/>
      <sz val="8"/>
      <name val="Arial CE"/>
      <family val="0"/>
    </font>
    <font>
      <b/>
      <i/>
      <sz val="14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22"/>
      <name val="Arial"/>
      <family val="2"/>
    </font>
    <font>
      <i/>
      <sz val="10"/>
      <name val="Arial CE"/>
      <family val="0"/>
    </font>
    <font>
      <i/>
      <sz val="10"/>
      <name val="Lucida Sans Unicode"/>
      <family val="2"/>
    </font>
    <font>
      <i/>
      <sz val="8"/>
      <name val="Arial CE"/>
      <family val="0"/>
    </font>
    <font>
      <b/>
      <i/>
      <sz val="16"/>
      <color indexed="10"/>
      <name val="Calibri"/>
      <family val="2"/>
    </font>
    <font>
      <b/>
      <i/>
      <u val="single"/>
      <sz val="20"/>
      <color indexed="8"/>
      <name val="Calibri"/>
      <family val="2"/>
    </font>
    <font>
      <b/>
      <i/>
      <sz val="10"/>
      <color indexed="10"/>
      <name val="Arial"/>
      <family val="2"/>
    </font>
    <font>
      <b/>
      <i/>
      <sz val="22"/>
      <color indexed="30"/>
      <name val="Arial"/>
      <family val="2"/>
    </font>
    <font>
      <b/>
      <i/>
      <sz val="14"/>
      <color indexed="10"/>
      <name val="Calibri"/>
      <family val="2"/>
    </font>
    <font>
      <b/>
      <i/>
      <sz val="14"/>
      <color indexed="12"/>
      <name val="Calibri"/>
      <family val="2"/>
    </font>
    <font>
      <b/>
      <i/>
      <sz val="20"/>
      <color indexed="10"/>
      <name val="Arial"/>
      <family val="2"/>
    </font>
    <font>
      <b/>
      <i/>
      <sz val="10"/>
      <color indexed="12"/>
      <name val="Arial"/>
      <family val="2"/>
    </font>
    <font>
      <b/>
      <sz val="11"/>
      <color indexed="10"/>
      <name val="Calibri"/>
      <family val="2"/>
    </font>
    <font>
      <b/>
      <i/>
      <sz val="18"/>
      <color indexed="10"/>
      <name val="Arial"/>
      <family val="2"/>
    </font>
    <font>
      <b/>
      <i/>
      <sz val="12"/>
      <color indexed="60"/>
      <name val="Calibri"/>
      <family val="2"/>
    </font>
    <font>
      <b/>
      <i/>
      <sz val="20"/>
      <color indexed="56"/>
      <name val="Calibri"/>
      <family val="2"/>
    </font>
    <font>
      <b/>
      <i/>
      <sz val="20"/>
      <color indexed="40"/>
      <name val="Calibri"/>
      <family val="2"/>
    </font>
    <font>
      <b/>
      <i/>
      <sz val="20"/>
      <color indexed="30"/>
      <name val="Calibri"/>
      <family val="2"/>
    </font>
    <font>
      <b/>
      <i/>
      <sz val="22"/>
      <color indexed="8"/>
      <name val="Calibri"/>
      <family val="2"/>
    </font>
    <font>
      <b/>
      <i/>
      <sz val="22"/>
      <color indexed="30"/>
      <name val="Calibri"/>
      <family val="2"/>
    </font>
    <font>
      <b/>
      <i/>
      <sz val="22"/>
      <color indexed="60"/>
      <name val="Calibri"/>
      <family val="2"/>
    </font>
    <font>
      <b/>
      <i/>
      <sz val="22"/>
      <color indexed="17"/>
      <name val="Calibri"/>
      <family val="2"/>
    </font>
    <font>
      <b/>
      <i/>
      <sz val="22"/>
      <color indexed="18"/>
      <name val="Arial"/>
      <family val="2"/>
    </font>
    <font>
      <b/>
      <i/>
      <sz val="22"/>
      <color indexed="17"/>
      <name val="Arial"/>
      <family val="2"/>
    </font>
    <font>
      <b/>
      <sz val="22"/>
      <color indexed="25"/>
      <name val="Arial"/>
      <family val="2"/>
    </font>
    <font>
      <b/>
      <i/>
      <sz val="12"/>
      <color indexed="62"/>
      <name val="Arial CE"/>
      <family val="2"/>
    </font>
    <font>
      <sz val="12"/>
      <color indexed="18"/>
      <name val="Arial"/>
      <family val="2"/>
    </font>
    <font>
      <sz val="12"/>
      <color indexed="8"/>
      <name val="Arial"/>
      <family val="2"/>
    </font>
    <font>
      <sz val="14"/>
      <color indexed="53"/>
      <name val="Arial"/>
      <family val="2"/>
    </font>
    <font>
      <b/>
      <i/>
      <sz val="18"/>
      <color indexed="12"/>
      <name val="Calibri"/>
      <family val="2"/>
    </font>
    <font>
      <b/>
      <i/>
      <sz val="18"/>
      <color indexed="10"/>
      <name val="Calibri"/>
      <family val="2"/>
    </font>
    <font>
      <b/>
      <i/>
      <sz val="20"/>
      <color indexed="12"/>
      <name val="Arial"/>
      <family val="2"/>
    </font>
    <font>
      <b/>
      <i/>
      <sz val="18"/>
      <color indexed="12"/>
      <name val="Arial"/>
      <family val="2"/>
    </font>
    <font>
      <b/>
      <sz val="11"/>
      <color indexed="8"/>
      <name val="Calibri"/>
      <family val="2"/>
    </font>
    <font>
      <b/>
      <i/>
      <sz val="16"/>
      <color indexed="30"/>
      <name val="Arial"/>
      <family val="2"/>
    </font>
    <font>
      <i/>
      <u val="single"/>
      <sz val="12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i/>
      <sz val="10"/>
      <name val="Calibri"/>
      <family val="2"/>
    </font>
    <font>
      <b/>
      <sz val="16"/>
      <color indexed="14"/>
      <name val="Calibri"/>
      <family val="2"/>
    </font>
    <font>
      <sz val="10"/>
      <name val="Calibri"/>
      <family val="2"/>
    </font>
    <font>
      <b/>
      <i/>
      <sz val="17"/>
      <color indexed="12"/>
      <name val="Calibri"/>
      <family val="2"/>
    </font>
    <font>
      <b/>
      <i/>
      <sz val="12"/>
      <color indexed="12"/>
      <name val="Arial"/>
      <family val="2"/>
    </font>
    <font>
      <b/>
      <i/>
      <sz val="14"/>
      <color indexed="17"/>
      <name val="Calibri"/>
      <family val="2"/>
    </font>
    <font>
      <i/>
      <sz val="12"/>
      <color indexed="8"/>
      <name val="Calibri"/>
      <family val="2"/>
    </font>
    <font>
      <sz val="12"/>
      <color indexed="17"/>
      <name val="Calibri"/>
      <family val="2"/>
    </font>
    <font>
      <b/>
      <i/>
      <sz val="10"/>
      <color indexed="8"/>
      <name val="Calibri"/>
      <family val="2"/>
    </font>
    <font>
      <i/>
      <sz val="10"/>
      <color indexed="56"/>
      <name val="Arial"/>
      <family val="2"/>
    </font>
    <font>
      <i/>
      <sz val="8"/>
      <color indexed="56"/>
      <name val="Arial"/>
      <family val="2"/>
    </font>
    <font>
      <b/>
      <sz val="10"/>
      <name val="Calibri"/>
      <family val="2"/>
    </font>
    <font>
      <b/>
      <i/>
      <sz val="18"/>
      <name val="Calibri"/>
      <family val="2"/>
    </font>
    <font>
      <b/>
      <sz val="11"/>
      <color indexed="49"/>
      <name val="Calibri"/>
      <family val="2"/>
    </font>
    <font>
      <b/>
      <sz val="12"/>
      <name val="Calibri"/>
      <family val="2"/>
    </font>
    <font>
      <b/>
      <sz val="11"/>
      <color indexed="17"/>
      <name val="Calibri"/>
      <family val="2"/>
    </font>
    <font>
      <b/>
      <i/>
      <sz val="28"/>
      <color indexed="10"/>
      <name val="Calibri"/>
      <family val="2"/>
    </font>
    <font>
      <b/>
      <i/>
      <sz val="24"/>
      <color indexed="16"/>
      <name val="Calibri"/>
      <family val="2"/>
    </font>
    <font>
      <b/>
      <i/>
      <sz val="10"/>
      <name val="Calibri"/>
      <family val="2"/>
    </font>
    <font>
      <i/>
      <sz val="11"/>
      <name val="Calibri"/>
      <family val="2"/>
    </font>
    <font>
      <b/>
      <i/>
      <sz val="10"/>
      <color indexed="19"/>
      <name val="Arial"/>
      <family val="2"/>
    </font>
    <font>
      <i/>
      <sz val="11"/>
      <color indexed="10"/>
      <name val="Calibri"/>
      <family val="2"/>
    </font>
    <font>
      <b/>
      <sz val="18"/>
      <name val="Calibri"/>
      <family val="2"/>
    </font>
    <font>
      <b/>
      <sz val="14"/>
      <color indexed="62"/>
      <name val="Calibri"/>
      <family val="2"/>
    </font>
    <font>
      <b/>
      <i/>
      <sz val="22"/>
      <color indexed="16"/>
      <name val="Calibri"/>
      <family val="2"/>
    </font>
    <font>
      <b/>
      <sz val="22"/>
      <color indexed="12"/>
      <name val="Arial"/>
      <family val="2"/>
    </font>
    <font>
      <b/>
      <i/>
      <sz val="12"/>
      <color indexed="17"/>
      <name val="Calibri"/>
      <family val="2"/>
    </font>
    <font>
      <b/>
      <i/>
      <sz val="12"/>
      <color indexed="10"/>
      <name val="Calibri"/>
      <family val="2"/>
    </font>
    <font>
      <b/>
      <i/>
      <sz val="14"/>
      <color indexed="14"/>
      <name val="Calibri"/>
      <family val="2"/>
    </font>
    <font>
      <b/>
      <i/>
      <sz val="12"/>
      <color indexed="14"/>
      <name val="Calibri"/>
      <family val="2"/>
    </font>
    <font>
      <b/>
      <i/>
      <sz val="10"/>
      <color indexed="14"/>
      <name val="Calibri"/>
      <family val="2"/>
    </font>
    <font>
      <b/>
      <i/>
      <sz val="10"/>
      <color indexed="17"/>
      <name val="Calibri"/>
      <family val="2"/>
    </font>
    <font>
      <b/>
      <sz val="12"/>
      <color indexed="14"/>
      <name val="Calibri"/>
      <family val="2"/>
    </font>
    <font>
      <b/>
      <i/>
      <sz val="10"/>
      <color indexed="12"/>
      <name val="Calibri"/>
      <family val="2"/>
    </font>
    <font>
      <b/>
      <sz val="16"/>
      <name val="Calibri"/>
      <family val="2"/>
    </font>
    <font>
      <b/>
      <i/>
      <sz val="13"/>
      <color indexed="12"/>
      <name val="Calibri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12"/>
      <color indexed="14"/>
      <name val="Arial"/>
      <family val="2"/>
    </font>
    <font>
      <b/>
      <sz val="12"/>
      <color indexed="17"/>
      <name val="Arial"/>
      <family val="2"/>
    </font>
    <font>
      <b/>
      <sz val="10"/>
      <color indexed="14"/>
      <name val="Calibri"/>
      <family val="2"/>
    </font>
    <font>
      <b/>
      <sz val="10"/>
      <color indexed="17"/>
      <name val="Calibri"/>
      <family val="2"/>
    </font>
    <font>
      <b/>
      <sz val="11"/>
      <color indexed="12"/>
      <name val="Calibri"/>
      <family val="2"/>
    </font>
    <font>
      <b/>
      <sz val="20"/>
      <color indexed="12"/>
      <name val="Calibri"/>
      <family val="2"/>
    </font>
    <font>
      <i/>
      <sz val="14"/>
      <color indexed="8"/>
      <name val="Calibri"/>
      <family val="2"/>
    </font>
    <font>
      <b/>
      <i/>
      <sz val="14"/>
      <name val="Calibri"/>
      <family val="2"/>
    </font>
    <font>
      <b/>
      <i/>
      <sz val="14"/>
      <color indexed="30"/>
      <name val="Calibri"/>
      <family val="2"/>
    </font>
    <font>
      <b/>
      <i/>
      <sz val="12"/>
      <color indexed="40"/>
      <name val="Calibri"/>
      <family val="2"/>
    </font>
    <font>
      <b/>
      <i/>
      <sz val="19"/>
      <color indexed="30"/>
      <name val="Calibri"/>
      <family val="2"/>
    </font>
    <font>
      <b/>
      <i/>
      <sz val="22"/>
      <color indexed="14"/>
      <name val="Calibri"/>
      <family val="2"/>
    </font>
    <font>
      <b/>
      <i/>
      <sz val="18"/>
      <color indexed="60"/>
      <name val="Calibri"/>
      <family val="2"/>
    </font>
    <font>
      <i/>
      <sz val="10"/>
      <color indexed="30"/>
      <name val="Calibri"/>
      <family val="2"/>
    </font>
    <font>
      <i/>
      <sz val="9"/>
      <name val="Calibri"/>
      <family val="2"/>
    </font>
    <font>
      <b/>
      <sz val="16"/>
      <color indexed="12"/>
      <name val="Arial"/>
      <family val="2"/>
    </font>
    <font>
      <b/>
      <i/>
      <sz val="13"/>
      <name val="Calibri"/>
      <family val="2"/>
    </font>
    <font>
      <b/>
      <i/>
      <sz val="22"/>
      <color indexed="52"/>
      <name val="Arial"/>
      <family val="2"/>
    </font>
    <font>
      <b/>
      <i/>
      <sz val="12"/>
      <color indexed="29"/>
      <name val="Calibri"/>
      <family val="2"/>
    </font>
    <font>
      <b/>
      <sz val="22"/>
      <color indexed="10"/>
      <name val="Arial"/>
      <family val="2"/>
    </font>
    <font>
      <b/>
      <i/>
      <sz val="22"/>
      <color indexed="53"/>
      <name val="Calibri"/>
      <family val="2"/>
    </font>
    <font>
      <b/>
      <sz val="10"/>
      <color indexed="8"/>
      <name val="Calibri"/>
      <family val="2"/>
    </font>
    <font>
      <b/>
      <sz val="10"/>
      <color indexed="40"/>
      <name val="Calibri"/>
      <family val="2"/>
    </font>
    <font>
      <b/>
      <sz val="10"/>
      <color indexed="52"/>
      <name val="Calibri"/>
      <family val="2"/>
    </font>
    <font>
      <b/>
      <sz val="12"/>
      <color indexed="52"/>
      <name val="Calibri"/>
      <family val="2"/>
    </font>
    <font>
      <b/>
      <sz val="12"/>
      <color indexed="40"/>
      <name val="Calibri"/>
      <family val="2"/>
    </font>
    <font>
      <b/>
      <i/>
      <sz val="12"/>
      <color indexed="52"/>
      <name val="Calibri"/>
      <family val="2"/>
    </font>
    <font>
      <b/>
      <i/>
      <sz val="14"/>
      <color indexed="52"/>
      <name val="Calibri"/>
      <family val="2"/>
    </font>
    <font>
      <b/>
      <i/>
      <sz val="10"/>
      <color indexed="52"/>
      <name val="Calibri"/>
      <family val="2"/>
    </font>
    <font>
      <b/>
      <i/>
      <sz val="14"/>
      <color indexed="40"/>
      <name val="Calibri"/>
      <family val="2"/>
    </font>
    <font>
      <b/>
      <i/>
      <sz val="10"/>
      <color indexed="40"/>
      <name val="Calibri"/>
      <family val="2"/>
    </font>
    <font>
      <sz val="11"/>
      <name val="Calibri"/>
      <family val="2"/>
    </font>
    <font>
      <b/>
      <i/>
      <u val="single"/>
      <sz val="20"/>
      <color indexed="20"/>
      <name val="Calibri"/>
      <family val="2"/>
    </font>
    <font>
      <b/>
      <sz val="9"/>
      <color indexed="14"/>
      <name val="Calibri"/>
      <family val="2"/>
    </font>
    <font>
      <sz val="9"/>
      <color indexed="17"/>
      <name val="Arial"/>
      <family val="2"/>
    </font>
    <font>
      <b/>
      <sz val="9"/>
      <color indexed="17"/>
      <name val="Calibri"/>
      <family val="2"/>
    </font>
    <font>
      <b/>
      <sz val="12"/>
      <color indexed="17"/>
      <name val="Calibri"/>
      <family val="2"/>
    </font>
    <font>
      <b/>
      <i/>
      <sz val="16"/>
      <color indexed="52"/>
      <name val="Calibri"/>
      <family val="2"/>
    </font>
    <font>
      <b/>
      <i/>
      <sz val="16"/>
      <color indexed="17"/>
      <name val="Calibri"/>
      <family val="2"/>
    </font>
    <font>
      <i/>
      <u val="single"/>
      <sz val="12"/>
      <name val="Calibri"/>
      <family val="2"/>
    </font>
    <font>
      <b/>
      <i/>
      <u val="single"/>
      <sz val="14"/>
      <name val="Calibri"/>
      <family val="2"/>
    </font>
    <font>
      <b/>
      <i/>
      <sz val="16"/>
      <color indexed="20"/>
      <name val="Calibri"/>
      <family val="2"/>
    </font>
    <font>
      <b/>
      <i/>
      <u val="single"/>
      <sz val="8"/>
      <name val="Calibri"/>
      <family val="2"/>
    </font>
    <font>
      <i/>
      <u val="single"/>
      <sz val="10"/>
      <name val="Calibri"/>
      <family val="2"/>
    </font>
    <font>
      <b/>
      <sz val="18"/>
      <color indexed="16"/>
      <name val="Calibri"/>
      <family val="2"/>
    </font>
    <font>
      <i/>
      <sz val="10"/>
      <color indexed="53"/>
      <name val="Calibri"/>
      <family val="2"/>
    </font>
    <font>
      <b/>
      <u val="single"/>
      <sz val="20"/>
      <name val="Calibri"/>
      <family val="2"/>
    </font>
    <font>
      <b/>
      <i/>
      <sz val="20"/>
      <name val="Calibri"/>
      <family val="2"/>
    </font>
    <font>
      <b/>
      <i/>
      <sz val="24"/>
      <color indexed="53"/>
      <name val="Calibri"/>
      <family val="2"/>
    </font>
    <font>
      <b/>
      <i/>
      <sz val="26"/>
      <name val="Calibri"/>
      <family val="2"/>
    </font>
    <font>
      <b/>
      <i/>
      <sz val="26"/>
      <color indexed="53"/>
      <name val="Arial"/>
      <family val="2"/>
    </font>
    <font>
      <b/>
      <i/>
      <sz val="22"/>
      <color indexed="48"/>
      <name val="Calibri"/>
      <family val="2"/>
    </font>
    <font>
      <b/>
      <sz val="10"/>
      <color indexed="30"/>
      <name val="Arial"/>
      <family val="2"/>
    </font>
    <font>
      <b/>
      <i/>
      <sz val="10"/>
      <color indexed="30"/>
      <name val="Arial"/>
      <family val="2"/>
    </font>
    <font>
      <b/>
      <sz val="28"/>
      <color indexed="10"/>
      <name val="Calibri"/>
      <family val="2"/>
    </font>
    <font>
      <b/>
      <i/>
      <sz val="13"/>
      <color indexed="56"/>
      <name val="Calibri"/>
      <family val="2"/>
    </font>
    <font>
      <i/>
      <sz val="8"/>
      <name val="Calibri"/>
      <family val="2"/>
    </font>
    <font>
      <b/>
      <i/>
      <sz val="12"/>
      <color indexed="53"/>
      <name val="Calibri"/>
      <family val="2"/>
    </font>
    <font>
      <b/>
      <i/>
      <u val="single"/>
      <sz val="24"/>
      <color indexed="10"/>
      <name val="Calibri"/>
      <family val="2"/>
    </font>
    <font>
      <i/>
      <sz val="20"/>
      <color indexed="8"/>
      <name val="Calibri"/>
      <family val="2"/>
    </font>
    <font>
      <b/>
      <i/>
      <sz val="16"/>
      <color indexed="8"/>
      <name val="Calibri"/>
      <family val="2"/>
    </font>
    <font>
      <sz val="9"/>
      <name val="Arial"/>
      <family val="2"/>
    </font>
    <font>
      <i/>
      <sz val="10"/>
      <color indexed="10"/>
      <name val="Calibri"/>
      <family val="2"/>
    </font>
    <font>
      <b/>
      <i/>
      <sz val="18"/>
      <color indexed="30"/>
      <name val="Calibri"/>
      <family val="2"/>
    </font>
    <font>
      <b/>
      <i/>
      <sz val="18"/>
      <color indexed="8"/>
      <name val="Calibri"/>
      <family val="2"/>
    </font>
    <font>
      <b/>
      <i/>
      <sz val="18"/>
      <color indexed="53"/>
      <name val="Calibri"/>
      <family val="2"/>
    </font>
    <font>
      <b/>
      <i/>
      <sz val="18"/>
      <color indexed="48"/>
      <name val="Calibri"/>
      <family val="2"/>
    </font>
    <font>
      <b/>
      <i/>
      <sz val="18"/>
      <color indexed="17"/>
      <name val="Calibri"/>
      <family val="2"/>
    </font>
    <font>
      <b/>
      <sz val="22"/>
      <name val="Calibri"/>
      <family val="2"/>
    </font>
    <font>
      <b/>
      <i/>
      <sz val="18"/>
      <color indexed="14"/>
      <name val="Calibri"/>
      <family val="2"/>
    </font>
    <font>
      <sz val="9"/>
      <name val="Calibri"/>
      <family val="2"/>
    </font>
    <font>
      <b/>
      <i/>
      <sz val="16"/>
      <name val="Calibri"/>
      <family val="2"/>
    </font>
    <font>
      <b/>
      <i/>
      <sz val="12"/>
      <name val="Calibri"/>
      <family val="2"/>
    </font>
    <font>
      <b/>
      <i/>
      <u val="single"/>
      <sz val="16"/>
      <color indexed="10"/>
      <name val="Arial"/>
      <family val="2"/>
    </font>
    <font>
      <b/>
      <i/>
      <u val="single"/>
      <sz val="22"/>
      <color indexed="10"/>
      <name val="Calibri"/>
      <family val="2"/>
    </font>
    <font>
      <sz val="12"/>
      <name val="Arial"/>
      <family val="2"/>
    </font>
    <font>
      <b/>
      <sz val="22"/>
      <color indexed="60"/>
      <name val="Arial"/>
      <family val="2"/>
    </font>
    <font>
      <b/>
      <i/>
      <sz val="20"/>
      <color indexed="8"/>
      <name val="Calibri"/>
      <family val="2"/>
    </font>
    <font>
      <b/>
      <i/>
      <sz val="20"/>
      <color indexed="12"/>
      <name val="Calibri"/>
      <family val="2"/>
    </font>
    <font>
      <b/>
      <i/>
      <sz val="20"/>
      <color indexed="53"/>
      <name val="Calibri"/>
      <family val="2"/>
    </font>
    <font>
      <b/>
      <i/>
      <sz val="20"/>
      <color indexed="60"/>
      <name val="Calibri"/>
      <family val="2"/>
    </font>
    <font>
      <i/>
      <sz val="7"/>
      <name val="Calibri"/>
      <family val="2"/>
    </font>
    <font>
      <b/>
      <i/>
      <sz val="20"/>
      <color indexed="48"/>
      <name val="Calibri"/>
      <family val="2"/>
    </font>
    <font>
      <b/>
      <i/>
      <sz val="9"/>
      <name val="Calibri"/>
      <family val="2"/>
    </font>
    <font>
      <b/>
      <i/>
      <sz val="9"/>
      <name val="Arial"/>
      <family val="2"/>
    </font>
    <font>
      <b/>
      <sz val="12"/>
      <color indexed="60"/>
      <name val="Calibri"/>
      <family val="2"/>
    </font>
    <font>
      <b/>
      <i/>
      <sz val="14"/>
      <color indexed="56"/>
      <name val="Calibri"/>
      <family val="2"/>
    </font>
    <font>
      <b/>
      <i/>
      <sz val="16"/>
      <color indexed="48"/>
      <name val="Calibri"/>
      <family val="2"/>
    </font>
    <font>
      <b/>
      <i/>
      <sz val="22"/>
      <color indexed="10"/>
      <name val="Calibri"/>
      <family val="2"/>
    </font>
    <font>
      <b/>
      <i/>
      <sz val="18"/>
      <name val="Arial"/>
      <family val="2"/>
    </font>
    <font>
      <b/>
      <i/>
      <sz val="22"/>
      <name val="Calibri"/>
      <family val="2"/>
    </font>
    <font>
      <b/>
      <i/>
      <sz val="26"/>
      <color indexed="10"/>
      <name val="Calibri"/>
      <family val="2"/>
    </font>
    <font>
      <b/>
      <i/>
      <sz val="13.5"/>
      <name val="Calibri"/>
      <family val="2"/>
    </font>
    <font>
      <i/>
      <sz val="10"/>
      <color indexed="56"/>
      <name val="Calibri"/>
      <family val="2"/>
    </font>
    <font>
      <i/>
      <sz val="10"/>
      <color indexed="14"/>
      <name val="Calibri"/>
      <family val="2"/>
    </font>
    <font>
      <b/>
      <i/>
      <sz val="13"/>
      <color indexed="10"/>
      <name val="Calibri"/>
      <family val="2"/>
    </font>
    <font>
      <sz val="13"/>
      <name val="Calibri"/>
      <family val="2"/>
    </font>
    <font>
      <b/>
      <i/>
      <sz val="13"/>
      <color indexed="60"/>
      <name val="Calibri"/>
      <family val="2"/>
    </font>
    <font>
      <b/>
      <sz val="12"/>
      <color indexed="40"/>
      <name val="Arial"/>
      <family val="2"/>
    </font>
    <font>
      <b/>
      <sz val="9"/>
      <color indexed="40"/>
      <name val="Calibri"/>
      <family val="2"/>
    </font>
    <font>
      <b/>
      <sz val="13"/>
      <color indexed="12"/>
      <name val="Calibri"/>
      <family val="2"/>
    </font>
    <font>
      <i/>
      <sz val="12"/>
      <name val="Arial"/>
      <family val="2"/>
    </font>
    <font>
      <b/>
      <i/>
      <sz val="12"/>
      <color indexed="56"/>
      <name val="Calibri"/>
      <family val="2"/>
    </font>
    <font>
      <b/>
      <i/>
      <sz val="24"/>
      <color indexed="10"/>
      <name val="Arial CE"/>
      <family val="0"/>
    </font>
    <font>
      <b/>
      <i/>
      <sz val="26"/>
      <color indexed="62"/>
      <name val="Calibri"/>
      <family val="2"/>
    </font>
    <font>
      <b/>
      <i/>
      <sz val="26"/>
      <color indexed="14"/>
      <name val="Calibri"/>
      <family val="2"/>
    </font>
    <font>
      <b/>
      <i/>
      <sz val="26"/>
      <color indexed="40"/>
      <name val="Calibri"/>
      <family val="2"/>
    </font>
    <font>
      <b/>
      <i/>
      <sz val="26"/>
      <color indexed="17"/>
      <name val="Calibri"/>
      <family val="2"/>
    </font>
    <font>
      <b/>
      <sz val="16"/>
      <color indexed="10"/>
      <name val="Calibri"/>
      <family val="2"/>
    </font>
    <font>
      <sz val="16"/>
      <color indexed="10"/>
      <name val="Calibri"/>
      <family val="2"/>
    </font>
    <font>
      <b/>
      <sz val="16"/>
      <color indexed="12"/>
      <name val="Calibri"/>
      <family val="2"/>
    </font>
    <font>
      <b/>
      <sz val="18"/>
      <color indexed="12"/>
      <name val="Calibri"/>
      <family val="2"/>
    </font>
    <font>
      <b/>
      <i/>
      <sz val="11"/>
      <name val="Calibri"/>
      <family val="2"/>
    </font>
    <font>
      <b/>
      <i/>
      <sz val="10"/>
      <color indexed="60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i/>
      <sz val="26"/>
      <color indexed="9"/>
      <name val="Calibri"/>
      <family val="2"/>
    </font>
    <font>
      <b/>
      <i/>
      <sz val="28"/>
      <color indexed="9"/>
      <name val="Calibri"/>
      <family val="2"/>
    </font>
    <font>
      <b/>
      <i/>
      <sz val="26"/>
      <color indexed="9"/>
      <name val="Arial"/>
      <family val="2"/>
    </font>
    <font>
      <i/>
      <u val="single"/>
      <sz val="10"/>
      <color indexed="53"/>
      <name val="Calibri"/>
      <family val="2"/>
    </font>
    <font>
      <i/>
      <sz val="10"/>
      <color indexed="53"/>
      <name val="Arial"/>
      <family val="2"/>
    </font>
    <font>
      <i/>
      <sz val="9"/>
      <name val="Arial"/>
      <family val="2"/>
    </font>
    <font>
      <b/>
      <i/>
      <sz val="16"/>
      <color indexed="9"/>
      <name val="Calibri"/>
      <family val="2"/>
    </font>
    <font>
      <b/>
      <sz val="18"/>
      <name val="Arial"/>
      <family val="2"/>
    </font>
    <font>
      <b/>
      <i/>
      <sz val="10"/>
      <color indexed="53"/>
      <name val="Calibri"/>
      <family val="2"/>
    </font>
    <font>
      <b/>
      <i/>
      <sz val="22"/>
      <color indexed="12"/>
      <name val="Arial"/>
      <family val="2"/>
    </font>
    <font>
      <b/>
      <i/>
      <sz val="20"/>
      <color indexed="17"/>
      <name val="Arial"/>
      <family val="2"/>
    </font>
    <font>
      <b/>
      <i/>
      <sz val="10"/>
      <color indexed="17"/>
      <name val="Arial"/>
      <family val="2"/>
    </font>
    <font>
      <b/>
      <sz val="14"/>
      <color indexed="30"/>
      <name val="Calibri"/>
      <family val="2"/>
    </font>
    <font>
      <b/>
      <i/>
      <sz val="22"/>
      <color indexed="40"/>
      <name val="Arial"/>
      <family val="2"/>
    </font>
    <font>
      <b/>
      <i/>
      <sz val="18"/>
      <color indexed="60"/>
      <name val="Arial"/>
      <family val="2"/>
    </font>
    <font>
      <b/>
      <i/>
      <sz val="18"/>
      <color indexed="56"/>
      <name val="Arial"/>
      <family val="2"/>
    </font>
    <font>
      <b/>
      <i/>
      <sz val="22"/>
      <color indexed="14"/>
      <name val="Arial"/>
      <family val="2"/>
    </font>
    <font>
      <b/>
      <i/>
      <sz val="16"/>
      <color indexed="60"/>
      <name val="Calibri"/>
      <family val="2"/>
    </font>
    <font>
      <b/>
      <i/>
      <sz val="20"/>
      <color indexed="14"/>
      <name val="Calibri"/>
      <family val="2"/>
    </font>
    <font>
      <b/>
      <sz val="14"/>
      <color indexed="8"/>
      <name val="Calibri"/>
      <family val="2"/>
    </font>
    <font>
      <b/>
      <i/>
      <sz val="12"/>
      <color indexed="14"/>
      <name val="Arial"/>
      <family val="2"/>
    </font>
    <font>
      <b/>
      <i/>
      <sz val="12"/>
      <color indexed="8"/>
      <name val="Arial"/>
      <family val="2"/>
    </font>
    <font>
      <b/>
      <i/>
      <sz val="15"/>
      <color indexed="30"/>
      <name val="Calibri"/>
      <family val="2"/>
    </font>
    <font>
      <b/>
      <i/>
      <sz val="20"/>
      <color indexed="10"/>
      <name val="Calibri"/>
      <family val="2"/>
    </font>
    <font>
      <b/>
      <i/>
      <sz val="15"/>
      <name val="Calibri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Calibri"/>
      <family val="0"/>
    </font>
    <font>
      <b/>
      <i/>
      <sz val="11"/>
      <color indexed="10"/>
      <name val="Calibri"/>
      <family val="0"/>
    </font>
    <font>
      <b/>
      <i/>
      <sz val="11"/>
      <color indexed="4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i/>
      <sz val="16"/>
      <color rgb="FF0070C0"/>
      <name val="Arial"/>
      <family val="2"/>
    </font>
    <font>
      <b/>
      <i/>
      <u val="single"/>
      <sz val="16"/>
      <color theme="1"/>
      <name val="Calibri"/>
      <family val="2"/>
    </font>
    <font>
      <i/>
      <u val="single"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i/>
      <sz val="22"/>
      <color rgb="FF0070C0"/>
      <name val="Arial"/>
      <family val="2"/>
    </font>
    <font>
      <b/>
      <i/>
      <sz val="12"/>
      <color rgb="FFFF0000"/>
      <name val="Arial"/>
      <family val="2"/>
    </font>
    <font>
      <b/>
      <i/>
      <sz val="17"/>
      <color rgb="FF0000FF"/>
      <name val="Calibri"/>
      <family val="2"/>
    </font>
    <font>
      <b/>
      <i/>
      <u val="single"/>
      <sz val="20"/>
      <color theme="1"/>
      <name val="Calibri"/>
      <family val="2"/>
    </font>
    <font>
      <i/>
      <sz val="12"/>
      <color theme="1"/>
      <name val="Calibri"/>
      <family val="2"/>
    </font>
    <font>
      <b/>
      <i/>
      <sz val="10"/>
      <color rgb="FF0000FF"/>
      <name val="Arial"/>
      <family val="2"/>
    </font>
    <font>
      <i/>
      <sz val="10"/>
      <color rgb="FF002060"/>
      <name val="Arial"/>
      <family val="2"/>
    </font>
    <font>
      <i/>
      <sz val="8"/>
      <color rgb="FF002060"/>
      <name val="Arial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1"/>
      <color rgb="FF00B050"/>
      <name val="Calibri"/>
      <family val="2"/>
    </font>
    <font>
      <b/>
      <i/>
      <sz val="28"/>
      <color rgb="FFFF0000"/>
      <name val="Calibri"/>
      <family val="2"/>
    </font>
    <font>
      <i/>
      <sz val="11"/>
      <color theme="5" tint="-0.24997000396251678"/>
      <name val="Calibri"/>
      <family val="2"/>
    </font>
    <font>
      <b/>
      <sz val="11"/>
      <color theme="3" tint="0.39998000860214233"/>
      <name val="Calibri"/>
      <family val="2"/>
    </font>
    <font>
      <b/>
      <sz val="22"/>
      <color rgb="FF0000FF"/>
      <name val="Arial"/>
      <family val="2"/>
    </font>
    <font>
      <b/>
      <i/>
      <sz val="12"/>
      <color rgb="FFC00000"/>
      <name val="Calibri"/>
      <family val="2"/>
    </font>
    <font>
      <b/>
      <sz val="22"/>
      <color rgb="FFFF0000"/>
      <name val="Arial"/>
      <family val="2"/>
    </font>
    <font>
      <b/>
      <sz val="10"/>
      <color theme="1"/>
      <name val="Calibri"/>
      <family val="2"/>
    </font>
    <font>
      <sz val="10"/>
      <color rgb="FFFF0000"/>
      <name val="Arial"/>
      <family val="2"/>
    </font>
    <font>
      <b/>
      <i/>
      <sz val="16"/>
      <color rgb="FFFF0000"/>
      <name val="Calibri"/>
      <family val="2"/>
    </font>
    <font>
      <b/>
      <i/>
      <sz val="16"/>
      <color rgb="FF996633"/>
      <name val="Calibri"/>
      <family val="2"/>
    </font>
    <font>
      <b/>
      <i/>
      <sz val="16"/>
      <color rgb="FF008000"/>
      <name val="Calibri"/>
      <family val="2"/>
    </font>
    <font>
      <b/>
      <i/>
      <sz val="12"/>
      <color rgb="FFF69200"/>
      <name val="Calibri"/>
      <family val="2"/>
    </font>
    <font>
      <b/>
      <i/>
      <sz val="10"/>
      <color rgb="FFF69200"/>
      <name val="Calibri"/>
      <family val="2"/>
    </font>
    <font>
      <b/>
      <i/>
      <sz val="12"/>
      <color rgb="FFFF3399"/>
      <name val="Calibri"/>
      <family val="2"/>
    </font>
    <font>
      <b/>
      <i/>
      <sz val="10"/>
      <color rgb="FFFF3399"/>
      <name val="Calibri"/>
      <family val="2"/>
    </font>
    <font>
      <b/>
      <i/>
      <sz val="12"/>
      <color rgb="FF9900FF"/>
      <name val="Calibri"/>
      <family val="2"/>
    </font>
    <font>
      <b/>
      <i/>
      <sz val="10"/>
      <color rgb="FF9900FF"/>
      <name val="Calibri"/>
      <family val="2"/>
    </font>
    <font>
      <b/>
      <i/>
      <sz val="12"/>
      <color rgb="FF0099FF"/>
      <name val="Calibri"/>
      <family val="2"/>
    </font>
    <font>
      <b/>
      <i/>
      <sz val="10"/>
      <color rgb="FF0099FF"/>
      <name val="Calibri"/>
      <family val="2"/>
    </font>
    <font>
      <b/>
      <i/>
      <sz val="12"/>
      <color rgb="FF00B050"/>
      <name val="Calibri"/>
      <family val="2"/>
    </font>
    <font>
      <b/>
      <i/>
      <sz val="10"/>
      <color rgb="FF00B050"/>
      <name val="Calibri"/>
      <family val="2"/>
    </font>
    <font>
      <b/>
      <i/>
      <sz val="12"/>
      <color rgb="FF996633"/>
      <name val="Calibri"/>
      <family val="2"/>
    </font>
    <font>
      <b/>
      <i/>
      <sz val="10"/>
      <color rgb="FF996633"/>
      <name val="Calibri"/>
      <family val="2"/>
    </font>
    <font>
      <b/>
      <i/>
      <sz val="24"/>
      <color rgb="FFFF6011"/>
      <name val="Calibri"/>
      <family val="2"/>
    </font>
    <font>
      <b/>
      <i/>
      <sz val="26"/>
      <color rgb="FFFF6011"/>
      <name val="Arial"/>
      <family val="2"/>
    </font>
    <font>
      <b/>
      <i/>
      <sz val="22"/>
      <color rgb="FF000080"/>
      <name val="Arial"/>
      <family val="2"/>
    </font>
    <font>
      <b/>
      <i/>
      <sz val="22"/>
      <color rgb="FF0032D2"/>
      <name val="Calibri"/>
      <family val="2"/>
    </font>
    <font>
      <b/>
      <i/>
      <sz val="22"/>
      <color rgb="FF4B4BFF"/>
      <name val="Calibri"/>
      <family val="2"/>
    </font>
    <font>
      <b/>
      <i/>
      <sz val="10"/>
      <color theme="1"/>
      <name val="Arial"/>
      <family val="2"/>
    </font>
    <font>
      <b/>
      <sz val="10"/>
      <color rgb="FF0032D2"/>
      <name val="Arial"/>
      <family val="2"/>
    </font>
    <font>
      <b/>
      <i/>
      <sz val="14"/>
      <color rgb="FF0070C0"/>
      <name val="Calibri"/>
      <family val="2"/>
    </font>
    <font>
      <b/>
      <i/>
      <sz val="14"/>
      <color rgb="FF008000"/>
      <name val="Calibri"/>
      <family val="2"/>
    </font>
    <font>
      <b/>
      <i/>
      <sz val="14"/>
      <color rgb="FF9900FF"/>
      <name val="Calibri"/>
      <family val="2"/>
    </font>
    <font>
      <b/>
      <i/>
      <sz val="14"/>
      <color rgb="FF0099FF"/>
      <name val="Calibri"/>
      <family val="2"/>
    </font>
    <font>
      <b/>
      <i/>
      <sz val="14"/>
      <color rgb="FF00B050"/>
      <name val="Calibri"/>
      <family val="2"/>
    </font>
    <font>
      <b/>
      <i/>
      <sz val="14"/>
      <color rgb="FFF69200"/>
      <name val="Calibri"/>
      <family val="2"/>
    </font>
    <font>
      <b/>
      <i/>
      <sz val="14"/>
      <color rgb="FFFF3399"/>
      <name val="Calibri"/>
      <family val="2"/>
    </font>
    <font>
      <b/>
      <i/>
      <sz val="14"/>
      <color rgb="FF996633"/>
      <name val="Calibri"/>
      <family val="2"/>
    </font>
    <font>
      <b/>
      <i/>
      <sz val="12"/>
      <color rgb="FF00B0F0"/>
      <name val="Calibri"/>
      <family val="2"/>
    </font>
    <font>
      <b/>
      <i/>
      <sz val="10"/>
      <color theme="2" tint="-0.7499799728393555"/>
      <name val="Arial"/>
      <family val="2"/>
    </font>
    <font>
      <b/>
      <i/>
      <sz val="12"/>
      <color rgb="FFFF6011"/>
      <name val="Calibri"/>
      <family val="2"/>
    </font>
    <font>
      <b/>
      <i/>
      <sz val="16"/>
      <color theme="1"/>
      <name val="Calibri"/>
      <family val="2"/>
    </font>
    <font>
      <i/>
      <sz val="20"/>
      <color theme="1"/>
      <name val="Calibri"/>
      <family val="2"/>
    </font>
    <font>
      <b/>
      <i/>
      <sz val="11"/>
      <color theme="1"/>
      <name val="Calibri"/>
      <family val="2"/>
    </font>
    <font>
      <i/>
      <sz val="10"/>
      <color theme="5" tint="-0.24997000396251678"/>
      <name val="Calibri"/>
      <family val="2"/>
    </font>
    <font>
      <b/>
      <i/>
      <u val="single"/>
      <sz val="16"/>
      <color rgb="FFFF0000"/>
      <name val="Arial"/>
      <family val="2"/>
    </font>
    <font>
      <b/>
      <i/>
      <u val="single"/>
      <sz val="22"/>
      <color rgb="FFFF0000"/>
      <name val="Calibri"/>
      <family val="2"/>
    </font>
    <font>
      <b/>
      <i/>
      <sz val="22"/>
      <color rgb="FF0070C0"/>
      <name val="Calibri"/>
      <family val="2"/>
    </font>
    <font>
      <b/>
      <i/>
      <u val="single"/>
      <sz val="24"/>
      <color rgb="FFFF0000"/>
      <name val="Calibri"/>
      <family val="2"/>
    </font>
    <font>
      <b/>
      <i/>
      <sz val="22"/>
      <color rgb="FFFF6011"/>
      <name val="Calibri"/>
      <family val="2"/>
    </font>
    <font>
      <b/>
      <i/>
      <sz val="18"/>
      <color rgb="FFFF0000"/>
      <name val="Calibri"/>
      <family val="2"/>
    </font>
    <font>
      <b/>
      <i/>
      <sz val="14"/>
      <color rgb="FF002060"/>
      <name val="Calibri"/>
      <family val="2"/>
    </font>
    <font>
      <sz val="12"/>
      <color theme="1"/>
      <name val="Calibri"/>
      <family val="2"/>
    </font>
    <font>
      <b/>
      <sz val="12"/>
      <color rgb="FFCC00FF"/>
      <name val="Calibri"/>
      <family val="2"/>
    </font>
    <font>
      <b/>
      <i/>
      <sz val="26"/>
      <color rgb="FFFF0000"/>
      <name val="Calibri"/>
      <family val="2"/>
    </font>
    <font>
      <b/>
      <i/>
      <sz val="16"/>
      <color rgb="FF00B050"/>
      <name val="Calibri"/>
      <family val="2"/>
    </font>
    <font>
      <b/>
      <i/>
      <sz val="20"/>
      <color rgb="FF002060"/>
      <name val="Calibri"/>
      <family val="2"/>
    </font>
    <font>
      <b/>
      <i/>
      <sz val="10"/>
      <color rgb="FFFF0000"/>
      <name val="Arial"/>
      <family val="2"/>
    </font>
    <font>
      <i/>
      <sz val="10"/>
      <color rgb="FF002060"/>
      <name val="Calibri"/>
      <family val="2"/>
    </font>
    <font>
      <i/>
      <sz val="10"/>
      <color rgb="FF9900FF"/>
      <name val="Calibri"/>
      <family val="2"/>
    </font>
    <font>
      <b/>
      <i/>
      <sz val="13"/>
      <color rgb="FFFF3300"/>
      <name val="Calibri"/>
      <family val="2"/>
    </font>
    <font>
      <b/>
      <i/>
      <sz val="10"/>
      <color theme="1"/>
      <name val="Calibri"/>
      <family val="2"/>
    </font>
    <font>
      <b/>
      <i/>
      <sz val="12"/>
      <color rgb="FF002060"/>
      <name val="Calibri"/>
      <family val="2"/>
    </font>
    <font>
      <b/>
      <i/>
      <sz val="24"/>
      <color rgb="FFFF0000"/>
      <name val="Arial CE"/>
      <family val="0"/>
    </font>
    <font>
      <b/>
      <i/>
      <sz val="12"/>
      <color rgb="FF0000FF"/>
      <name val="Arial"/>
      <family val="2"/>
    </font>
    <font>
      <sz val="10"/>
      <color theme="1"/>
      <name val="Arial"/>
      <family val="2"/>
    </font>
    <font>
      <b/>
      <i/>
      <sz val="13"/>
      <color rgb="FF0000FF"/>
      <name val="Calibri"/>
      <family val="2"/>
    </font>
    <font>
      <b/>
      <i/>
      <sz val="14"/>
      <color rgb="FF0000FF"/>
      <name val="Calibri"/>
      <family val="2"/>
    </font>
    <font>
      <b/>
      <i/>
      <sz val="14"/>
      <color rgb="FFFF0000"/>
      <name val="Calibri"/>
      <family val="2"/>
    </font>
    <font>
      <b/>
      <sz val="14"/>
      <color rgb="FF7030A0"/>
      <name val="Calibri"/>
      <family val="2"/>
    </font>
    <font>
      <b/>
      <sz val="12"/>
      <color rgb="FFC00000"/>
      <name val="Calibri"/>
      <family val="2"/>
    </font>
    <font>
      <b/>
      <sz val="16"/>
      <color rgb="FFFF00FF"/>
      <name val="Calibri"/>
      <family val="2"/>
    </font>
    <font>
      <b/>
      <sz val="16"/>
      <color rgb="FF0000FF"/>
      <name val="Calibri"/>
      <family val="2"/>
    </font>
    <font>
      <b/>
      <sz val="14"/>
      <color rgb="FF0070C0"/>
      <name val="Calibri"/>
      <family val="2"/>
    </font>
    <font>
      <b/>
      <i/>
      <sz val="13"/>
      <color rgb="FF002060"/>
      <name val="Calibri"/>
      <family val="2"/>
    </font>
    <font>
      <b/>
      <sz val="12"/>
      <color rgb="FF9900FF"/>
      <name val="Arial"/>
      <family val="2"/>
    </font>
    <font>
      <b/>
      <sz val="12"/>
      <color rgb="FF00B050"/>
      <name val="Arial"/>
      <family val="2"/>
    </font>
    <font>
      <b/>
      <i/>
      <u val="single"/>
      <sz val="20"/>
      <color rgb="FFA50021"/>
      <name val="Calibri"/>
      <family val="2"/>
    </font>
    <font>
      <b/>
      <i/>
      <sz val="18"/>
      <color rgb="FF008000"/>
      <name val="Calibri"/>
      <family val="2"/>
    </font>
    <font>
      <b/>
      <i/>
      <sz val="18"/>
      <color rgb="FFFF0000"/>
      <name val="Arial"/>
      <family val="2"/>
    </font>
    <font>
      <b/>
      <i/>
      <sz val="16"/>
      <color theme="9" tint="-0.4999699890613556"/>
      <name val="Calibri"/>
      <family val="2"/>
    </font>
    <font>
      <b/>
      <sz val="11"/>
      <color rgb="FF0000FF"/>
      <name val="Calibri"/>
      <family val="2"/>
    </font>
    <font>
      <b/>
      <sz val="20"/>
      <color rgb="FF0066FF"/>
      <name val="Calibri"/>
      <family val="2"/>
    </font>
    <font>
      <b/>
      <sz val="14"/>
      <color theme="1"/>
      <name val="Calibri"/>
      <family val="2"/>
    </font>
    <font>
      <b/>
      <sz val="12"/>
      <color rgb="FFFF00FF"/>
      <name val="Calibri"/>
      <family val="2"/>
    </font>
    <font>
      <b/>
      <i/>
      <sz val="14"/>
      <color theme="1"/>
      <name val="Calibri"/>
      <family val="2"/>
    </font>
    <font>
      <b/>
      <i/>
      <sz val="22"/>
      <color rgb="FF0000FF"/>
      <name val="Arial"/>
      <family val="2"/>
    </font>
    <font>
      <b/>
      <sz val="13"/>
      <color rgb="FF0000FF"/>
      <name val="Calibri"/>
      <family val="2"/>
    </font>
    <font>
      <b/>
      <i/>
      <sz val="18"/>
      <color theme="9" tint="-0.4999699890613556"/>
      <name val="Arial"/>
      <family val="2"/>
    </font>
    <font>
      <b/>
      <i/>
      <sz val="18"/>
      <color rgb="FF002060"/>
      <name val="Arial"/>
      <family val="2"/>
    </font>
    <font>
      <b/>
      <sz val="28"/>
      <color rgb="FFFF0000"/>
      <name val="Calibri"/>
      <family val="2"/>
    </font>
    <font>
      <b/>
      <i/>
      <sz val="20"/>
      <color rgb="FFFF0000"/>
      <name val="Arial"/>
      <family val="2"/>
    </font>
    <font>
      <b/>
      <i/>
      <sz val="18"/>
      <color rgb="FF0000FF"/>
      <name val="Calibri"/>
      <family val="2"/>
    </font>
    <font>
      <b/>
      <sz val="14"/>
      <color theme="1"/>
      <name val="Arial"/>
      <family val="2"/>
    </font>
    <font>
      <b/>
      <i/>
      <sz val="18"/>
      <color rgb="FF0000FF"/>
      <name val="Arial"/>
      <family val="2"/>
    </font>
    <font>
      <b/>
      <i/>
      <sz val="20"/>
      <color rgb="FF00B050"/>
      <name val="Arial"/>
      <family val="2"/>
    </font>
    <font>
      <b/>
      <i/>
      <sz val="10"/>
      <color rgb="FF00B050"/>
      <name val="Arial"/>
      <family val="2"/>
    </font>
    <font>
      <b/>
      <sz val="18"/>
      <color rgb="FF0000FF"/>
      <name val="Calibri"/>
      <family val="2"/>
    </font>
    <font>
      <b/>
      <sz val="12"/>
      <color rgb="FF00B0F0"/>
      <name val="Arial"/>
      <family val="2"/>
    </font>
    <font>
      <b/>
      <sz val="9"/>
      <color rgb="FF9900FF"/>
      <name val="Calibri"/>
      <family val="2"/>
    </font>
    <font>
      <b/>
      <sz val="9"/>
      <color rgb="FF00B050"/>
      <name val="Calibri"/>
      <family val="2"/>
    </font>
    <font>
      <b/>
      <sz val="12"/>
      <color rgb="FFFF3399"/>
      <name val="Calibri"/>
      <family val="2"/>
    </font>
    <font>
      <b/>
      <sz val="9"/>
      <color rgb="FFFF3399"/>
      <name val="Calibri"/>
      <family val="2"/>
    </font>
    <font>
      <b/>
      <sz val="9"/>
      <color rgb="FF00B0F0"/>
      <name val="Calibri"/>
      <family val="2"/>
    </font>
    <font>
      <b/>
      <sz val="12"/>
      <color rgb="FF00B0F0"/>
      <name val="Calibri"/>
      <family val="2"/>
    </font>
    <font>
      <b/>
      <i/>
      <sz val="16"/>
      <color rgb="FF0000FF"/>
      <name val="Calibri"/>
      <family val="2"/>
    </font>
    <font>
      <b/>
      <sz val="12"/>
      <color rgb="FFFF3399"/>
      <name val="Arial"/>
      <family val="2"/>
    </font>
    <font>
      <b/>
      <sz val="12"/>
      <color rgb="FF00B050"/>
      <name val="Calibri"/>
      <family val="2"/>
    </font>
    <font>
      <b/>
      <sz val="12"/>
      <color rgb="FF9900FF"/>
      <name val="Calibri"/>
      <family val="2"/>
    </font>
    <font>
      <b/>
      <i/>
      <sz val="16"/>
      <color theme="0"/>
      <name val="Calibri"/>
      <family val="2"/>
    </font>
    <font>
      <b/>
      <sz val="22"/>
      <color rgb="FFC00000"/>
      <name val="Arial"/>
      <family val="2"/>
    </font>
    <font>
      <b/>
      <sz val="10"/>
      <color rgb="FF9900FF"/>
      <name val="Calibri"/>
      <family val="2"/>
    </font>
    <font>
      <b/>
      <sz val="10"/>
      <color rgb="FF00B050"/>
      <name val="Calibri"/>
      <family val="2"/>
    </font>
    <font>
      <b/>
      <sz val="10"/>
      <color rgb="FF0099FF"/>
      <name val="Calibri"/>
      <family val="2"/>
    </font>
    <font>
      <b/>
      <sz val="10"/>
      <color rgb="FFF69200"/>
      <name val="Calibri"/>
      <family val="2"/>
    </font>
    <font>
      <b/>
      <sz val="10"/>
      <color rgb="FF996633"/>
      <name val="Calibri"/>
      <family val="2"/>
    </font>
    <font>
      <b/>
      <sz val="10"/>
      <color rgb="FFFF3399"/>
      <name val="Calibri"/>
      <family val="2"/>
    </font>
    <font>
      <b/>
      <sz val="12"/>
      <color rgb="FFF69200"/>
      <name val="Calibri"/>
      <family val="2"/>
    </font>
    <font>
      <b/>
      <sz val="12"/>
      <color rgb="FF0099FF"/>
      <name val="Calibri"/>
      <family val="2"/>
    </font>
    <font>
      <b/>
      <sz val="16"/>
      <color rgb="FFFF0000"/>
      <name val="Calibri"/>
      <family val="2"/>
    </font>
    <font>
      <b/>
      <i/>
      <sz val="16"/>
      <color rgb="FF4B4BFF"/>
      <name val="Calibri"/>
      <family val="2"/>
    </font>
    <font>
      <b/>
      <i/>
      <sz val="12"/>
      <color rgb="FFFF0000"/>
      <name val="Calibri"/>
      <family val="2"/>
    </font>
    <font>
      <i/>
      <sz val="14"/>
      <color theme="1"/>
      <name val="Calibri"/>
      <family val="2"/>
    </font>
    <font>
      <b/>
      <i/>
      <sz val="28"/>
      <color theme="0"/>
      <name val="Calibri"/>
      <family val="2"/>
    </font>
    <font>
      <b/>
      <i/>
      <sz val="26"/>
      <color theme="0"/>
      <name val="Calibri"/>
      <family val="2"/>
    </font>
    <font>
      <b/>
      <i/>
      <sz val="26"/>
      <color theme="0"/>
      <name val="Arial"/>
      <family val="2"/>
    </font>
    <font>
      <b/>
      <i/>
      <sz val="13"/>
      <color rgb="FFC00000"/>
      <name val="Calibri"/>
      <family val="2"/>
    </font>
    <font>
      <b/>
      <sz val="12"/>
      <color rgb="FF0000FF"/>
      <name val="Arial"/>
      <family val="2"/>
    </font>
    <font>
      <b/>
      <sz val="18"/>
      <color rgb="FF990000"/>
      <name val="Calibri"/>
      <family val="2"/>
    </font>
    <font>
      <b/>
      <i/>
      <sz val="16"/>
      <color rgb="FF0000FF"/>
      <name val="Arial"/>
      <family val="2"/>
    </font>
    <font>
      <b/>
      <sz val="16"/>
      <color rgb="FF0000FF"/>
      <name val="Arial"/>
      <family val="2"/>
    </font>
    <font>
      <b/>
      <i/>
      <sz val="10"/>
      <color rgb="FFC00000"/>
      <name val="Calibri"/>
      <family val="2"/>
    </font>
    <font>
      <b/>
      <i/>
      <sz val="26"/>
      <color rgb="FF3333CC"/>
      <name val="Calibri"/>
      <family val="2"/>
    </font>
    <font>
      <i/>
      <u val="single"/>
      <sz val="10"/>
      <color rgb="FFE23600"/>
      <name val="Calibri"/>
      <family val="2"/>
    </font>
    <font>
      <i/>
      <sz val="10"/>
      <color rgb="FFE23600"/>
      <name val="Arial"/>
      <family val="2"/>
    </font>
    <font>
      <i/>
      <sz val="10"/>
      <color rgb="FF0070C0"/>
      <name val="Calibri"/>
      <family val="2"/>
    </font>
    <font>
      <i/>
      <sz val="10"/>
      <color rgb="FFFF6011"/>
      <name val="Calibri"/>
      <family val="2"/>
    </font>
    <font>
      <b/>
      <i/>
      <sz val="12"/>
      <color rgb="FFFF9966"/>
      <name val="Calibri"/>
      <family val="2"/>
    </font>
    <font>
      <b/>
      <i/>
      <sz val="16"/>
      <color rgb="FFA50021"/>
      <name val="Calibri"/>
      <family val="2"/>
    </font>
    <font>
      <b/>
      <i/>
      <sz val="22"/>
      <color rgb="FFCC00FF"/>
      <name val="Calibri"/>
      <family val="2"/>
    </font>
    <font>
      <b/>
      <i/>
      <sz val="14"/>
      <color rgb="FFFF0066"/>
      <name val="Calibri"/>
      <family val="2"/>
    </font>
    <font>
      <b/>
      <i/>
      <sz val="14"/>
      <color rgb="FFFF3300"/>
      <name val="Calibri"/>
      <family val="2"/>
    </font>
    <font>
      <b/>
      <i/>
      <sz val="10"/>
      <color rgb="FFFF6011"/>
      <name val="Calibri"/>
      <family val="2"/>
    </font>
    <font>
      <b/>
      <i/>
      <sz val="18"/>
      <color rgb="FFCC3300"/>
      <name val="Calibri"/>
      <family val="2"/>
    </font>
    <font>
      <b/>
      <i/>
      <sz val="19"/>
      <color rgb="FF0070C0"/>
      <name val="Calibri"/>
      <family val="2"/>
    </font>
    <font>
      <b/>
      <sz val="16"/>
      <color rgb="FFFF0000"/>
      <name val="Arial"/>
      <family val="2"/>
    </font>
    <font>
      <b/>
      <i/>
      <sz val="22"/>
      <color rgb="FFFF9900"/>
      <name val="Arial"/>
      <family val="2"/>
    </font>
    <font>
      <b/>
      <i/>
      <sz val="12"/>
      <color theme="1"/>
      <name val="Arial"/>
      <family val="2"/>
    </font>
    <font>
      <b/>
      <i/>
      <sz val="20"/>
      <color rgb="FF0070C0"/>
      <name val="Calibri"/>
      <family val="2"/>
    </font>
    <font>
      <b/>
      <i/>
      <sz val="18"/>
      <color rgb="FFC00000"/>
      <name val="Calibri"/>
      <family val="2"/>
    </font>
    <font>
      <b/>
      <i/>
      <sz val="20"/>
      <color rgb="FFFF0000"/>
      <name val="Calibri"/>
      <family val="2"/>
    </font>
    <font>
      <b/>
      <i/>
      <sz val="15"/>
      <color rgb="FF0070C0"/>
      <name val="Calibri"/>
      <family val="2"/>
    </font>
    <font>
      <b/>
      <i/>
      <sz val="18"/>
      <color rgb="FF0070C0"/>
      <name val="Calibri"/>
      <family val="2"/>
    </font>
  </fonts>
  <fills count="9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E5F4F7"/>
        <bgColor indexed="64"/>
      </patternFill>
    </fill>
    <fill>
      <patternFill patternType="solid">
        <fgColor rgb="FFE5F4F7"/>
        <bgColor indexed="64"/>
      </patternFill>
    </fill>
    <fill>
      <patternFill patternType="solid">
        <fgColor rgb="FFFFEEDD"/>
        <bgColor indexed="64"/>
      </patternFill>
    </fill>
    <fill>
      <patternFill patternType="solid">
        <fgColor rgb="FFFFE0C1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BF7FF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rgb="FF9CFF7D"/>
        <bgColor indexed="64"/>
      </patternFill>
    </fill>
    <fill>
      <patternFill patternType="solid">
        <fgColor rgb="FFECD9FF"/>
        <bgColor indexed="64"/>
      </patternFill>
    </fill>
    <fill>
      <patternFill patternType="solid">
        <fgColor rgb="FF4FDDFF"/>
        <bgColor indexed="64"/>
      </patternFill>
    </fill>
    <fill>
      <patternFill patternType="solid">
        <fgColor rgb="FFFFABC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26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2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EF1E6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rgb="FFD5FFEA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9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CCFF"/>
        <bgColor indexed="64"/>
      </patternFill>
    </fill>
  </fills>
  <borders count="3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8"/>
      </bottom>
    </border>
    <border>
      <left/>
      <right/>
      <top/>
      <bottom style="medium">
        <color indexed="8"/>
      </bottom>
    </border>
    <border>
      <left/>
      <right/>
      <top/>
      <bottom style="thin"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/>
      <bottom style="medium">
        <color indexed="8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ck"/>
    </border>
    <border>
      <left/>
      <right style="thick"/>
      <top/>
      <bottom/>
    </border>
    <border>
      <left/>
      <right style="thick"/>
      <top/>
      <bottom style="thick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 style="thick"/>
      <top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/>
      <right/>
      <top/>
      <bottom style="double"/>
    </border>
    <border>
      <left style="thin"/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/>
      <right style="dashed"/>
      <top style="medium"/>
      <bottom/>
    </border>
    <border>
      <left style="medium"/>
      <right style="dashed"/>
      <top/>
      <bottom/>
    </border>
    <border>
      <left style="medium"/>
      <right style="dashed"/>
      <top/>
      <bottom style="medium"/>
    </border>
    <border>
      <left/>
      <right/>
      <top style="medium"/>
      <bottom style="medium"/>
    </border>
    <border>
      <left style="hair"/>
      <right/>
      <top style="medium">
        <color indexed="8"/>
      </top>
      <bottom/>
    </border>
    <border>
      <left style="hair"/>
      <right/>
      <top style="medium">
        <color indexed="8"/>
      </top>
      <bottom style="thin"/>
    </border>
    <border>
      <left style="hair"/>
      <right style="thin">
        <color indexed="8"/>
      </right>
      <top style="medium">
        <color indexed="8"/>
      </top>
      <bottom/>
    </border>
    <border>
      <left style="thin"/>
      <right style="thin"/>
      <top/>
      <bottom style="medium"/>
    </border>
    <border>
      <left style="medium"/>
      <right style="dotted"/>
      <top style="thin"/>
      <bottom style="dotted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dotted"/>
      <top/>
      <bottom/>
    </border>
    <border>
      <left style="dotted"/>
      <right style="dotted"/>
      <top/>
      <bottom/>
    </border>
    <border>
      <left style="medium"/>
      <right/>
      <top style="dotted"/>
      <bottom style="dotted"/>
    </border>
    <border>
      <left style="dotted"/>
      <right style="dotted"/>
      <top style="dotted"/>
      <bottom style="dotted"/>
    </border>
    <border>
      <left/>
      <right style="medium"/>
      <top style="dotted"/>
      <bottom style="dotted"/>
    </border>
    <border>
      <left style="dotted"/>
      <right style="dotted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thin"/>
      <right/>
      <top/>
      <bottom/>
    </border>
    <border>
      <left style="dotted"/>
      <right style="dotted"/>
      <top style="medium"/>
      <bottom style="thin"/>
    </border>
    <border>
      <left style="medium">
        <color rgb="FFFF0000"/>
      </left>
      <right style="dashed">
        <color rgb="FFFF0000"/>
      </right>
      <top style="dashed">
        <color rgb="FFFF0000"/>
      </top>
      <bottom/>
    </border>
    <border>
      <left/>
      <right style="medium">
        <color rgb="FFFF0000"/>
      </right>
      <top style="dashed">
        <color rgb="FFFF0000"/>
      </top>
      <bottom/>
    </border>
    <border>
      <left style="medium">
        <color rgb="FFFF0000"/>
      </left>
      <right style="dashed">
        <color rgb="FFFF0000"/>
      </right>
      <top/>
      <bottom/>
    </border>
    <border>
      <left/>
      <right style="medium">
        <color rgb="FFFF0000"/>
      </right>
      <top/>
      <bottom/>
    </border>
    <border>
      <left style="medium">
        <color rgb="FFFF0000"/>
      </left>
      <right style="dashed">
        <color rgb="FFFF0000"/>
      </right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/>
      <right/>
      <top/>
      <bottom style="medium">
        <color theme="1"/>
      </bottom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/>
      <right style="medium"/>
      <top style="thin"/>
      <bottom style="dashed"/>
    </border>
    <border>
      <left style="thin"/>
      <right/>
      <top style="dashed"/>
      <bottom style="dashed"/>
    </border>
    <border>
      <left/>
      <right/>
      <top style="dashed"/>
      <bottom style="dashed"/>
    </border>
    <border>
      <left/>
      <right style="thin"/>
      <top style="dashed"/>
      <bottom style="dashed"/>
    </border>
    <border>
      <left/>
      <right style="medium"/>
      <top style="dashed"/>
      <bottom style="dashed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>
        <color indexed="8"/>
      </left>
      <right style="thick"/>
      <top style="thick"/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/>
      <right style="hair"/>
      <top/>
      <bottom/>
    </border>
    <border>
      <left/>
      <right style="hair"/>
      <top style="hair"/>
      <bottom style="hair"/>
    </border>
    <border>
      <left/>
      <right style="hair">
        <color theme="1"/>
      </right>
      <top style="medium"/>
      <bottom/>
    </border>
    <border>
      <left/>
      <right style="hair">
        <color theme="1"/>
      </right>
      <top/>
      <bottom/>
    </border>
    <border>
      <left/>
      <right style="hair">
        <color theme="1"/>
      </right>
      <top/>
      <bottom style="medium"/>
    </border>
    <border>
      <left/>
      <right style="hair"/>
      <top style="hair"/>
      <bottom/>
    </border>
    <border>
      <left style="hair">
        <color theme="1"/>
      </left>
      <right style="hair">
        <color theme="1"/>
      </right>
      <top style="medium"/>
      <bottom style="medium">
        <color rgb="FFFF0000"/>
      </bottom>
    </border>
    <border>
      <left/>
      <right style="thin">
        <color indexed="8"/>
      </right>
      <top style="medium"/>
      <bottom style="thin"/>
    </border>
    <border>
      <left style="thick"/>
      <right/>
      <top style="thick"/>
      <bottom style="thin">
        <color indexed="8"/>
      </bottom>
    </border>
    <border>
      <left style="thick"/>
      <right/>
      <top/>
      <bottom style="thin">
        <color indexed="8"/>
      </bottom>
    </border>
    <border>
      <left style="thick"/>
      <right/>
      <top style="thin"/>
      <bottom style="thin">
        <color indexed="8"/>
      </bottom>
    </border>
    <border>
      <left style="thick"/>
      <right/>
      <top/>
      <bottom style="thick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/>
    </border>
    <border>
      <left style="medium"/>
      <right/>
      <top style="dashed"/>
      <bottom style="dashed"/>
    </border>
    <border>
      <left/>
      <right/>
      <top style="thick"/>
      <bottom style="thin">
        <color indexed="8"/>
      </bottom>
    </border>
    <border>
      <left/>
      <right style="thin"/>
      <top style="thick"/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 style="thick"/>
      <top style="thick"/>
      <bottom style="thin">
        <color indexed="8"/>
      </bottom>
    </border>
    <border>
      <left/>
      <right style="thick"/>
      <top/>
      <bottom style="thin">
        <color indexed="8"/>
      </bottom>
    </border>
    <border>
      <left/>
      <right style="thin"/>
      <top/>
      <bottom style="thick"/>
    </border>
    <border>
      <left/>
      <right style="thick"/>
      <top style="thin"/>
      <bottom style="thin"/>
    </border>
    <border>
      <left/>
      <right style="thin"/>
      <top style="thin"/>
      <bottom style="thin"/>
    </border>
    <border>
      <left style="thin">
        <color theme="1"/>
      </left>
      <right style="thin">
        <color theme="1"/>
      </right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dashed"/>
      <bottom style="dashed"/>
    </border>
    <border>
      <left style="thin"/>
      <right style="thin"/>
      <top style="dashed"/>
      <bottom style="dashed"/>
    </border>
    <border>
      <left/>
      <right style="hair"/>
      <top style="medium"/>
      <bottom/>
    </border>
    <border>
      <left/>
      <right style="hair"/>
      <top/>
      <bottom style="medium"/>
    </border>
    <border>
      <left style="thin">
        <color indexed="8"/>
      </left>
      <right style="thick"/>
      <top style="thin">
        <color indexed="8"/>
      </top>
      <bottom/>
    </border>
    <border>
      <left style="thin">
        <color indexed="8"/>
      </left>
      <right/>
      <top style="thick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/>
      <top style="thin"/>
      <bottom style="thin"/>
    </border>
    <border>
      <left/>
      <right style="thin">
        <color indexed="8"/>
      </right>
      <top style="thick"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/>
      <top style="thin"/>
      <bottom style="thin"/>
    </border>
    <border>
      <left style="thin"/>
      <right/>
      <top style="thick"/>
      <bottom style="thin">
        <color indexed="8"/>
      </bottom>
    </border>
    <border>
      <left style="thin"/>
      <right/>
      <top/>
      <bottom style="thin">
        <color indexed="8"/>
      </bottom>
    </border>
    <border>
      <left style="thin"/>
      <right/>
      <top/>
      <bottom style="thick"/>
    </border>
    <border>
      <left/>
      <right/>
      <top style="hair"/>
      <bottom/>
    </border>
    <border>
      <left/>
      <right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 style="medium"/>
      <right style="hair"/>
      <top/>
      <bottom/>
    </border>
    <border>
      <left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/>
      <right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hair"/>
      <top style="medium"/>
      <bottom style="medium"/>
    </border>
    <border>
      <left/>
      <right/>
      <top/>
      <bottom style="dashed"/>
    </border>
    <border>
      <left/>
      <right style="hair"/>
      <top style="hair"/>
      <bottom style="medium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thick"/>
      <right/>
      <top/>
      <bottom/>
    </border>
    <border>
      <left style="thick"/>
      <right/>
      <top style="thick"/>
      <bottom style="thin"/>
    </border>
    <border>
      <left/>
      <right/>
      <top style="thick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hair"/>
      <right style="medium"/>
      <top style="hair"/>
      <bottom style="hair"/>
    </border>
    <border>
      <left style="thick"/>
      <right/>
      <top/>
      <bottom style="hair"/>
    </border>
    <border>
      <left/>
      <right/>
      <top/>
      <bottom style="hair"/>
    </border>
    <border>
      <left style="medium"/>
      <right/>
      <top/>
      <bottom style="hair"/>
    </border>
    <border>
      <left/>
      <right style="medium"/>
      <top/>
      <bottom style="hair"/>
    </border>
    <border>
      <left/>
      <right style="medium"/>
      <top style="hair"/>
      <bottom style="hair"/>
    </border>
    <border>
      <left style="thick"/>
      <right/>
      <top style="hair"/>
      <bottom style="hair"/>
    </border>
    <border>
      <left style="medium"/>
      <right/>
      <top style="hair"/>
      <bottom style="hair"/>
    </border>
    <border>
      <left/>
      <right style="medium"/>
      <top style="hair"/>
      <bottom style="medium"/>
    </border>
    <border>
      <left style="hair"/>
      <right/>
      <top style="hair"/>
      <bottom/>
    </border>
    <border>
      <left style="hair"/>
      <right/>
      <top style="hair"/>
      <bottom style="medium"/>
    </border>
    <border>
      <left style="thin"/>
      <right style="hair"/>
      <top style="medium">
        <color indexed="8"/>
      </top>
      <bottom/>
    </border>
    <border>
      <left style="hair"/>
      <right style="hair"/>
      <top style="medium">
        <color indexed="8"/>
      </top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 style="thick"/>
      <bottom style="thin"/>
    </border>
    <border>
      <left style="thin"/>
      <right/>
      <top style="thick"/>
      <bottom style="thin"/>
    </border>
    <border>
      <left style="thick"/>
      <right style="thin"/>
      <top style="thin"/>
      <bottom style="thick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thick"/>
      <right/>
      <top style="medium"/>
      <bottom/>
    </border>
    <border>
      <left style="thick"/>
      <right style="hair"/>
      <top style="hair"/>
      <bottom style="hair"/>
    </border>
    <border>
      <left/>
      <right style="thick"/>
      <top style="hair"/>
      <bottom/>
    </border>
    <border>
      <left/>
      <right style="thick"/>
      <top style="hair"/>
      <bottom style="hair"/>
    </border>
    <border>
      <left/>
      <right style="thick"/>
      <top/>
      <bottom style="hair"/>
    </border>
    <border>
      <left style="thick"/>
      <right/>
      <top style="hair"/>
      <bottom style="thick"/>
    </border>
    <border>
      <left/>
      <right style="hair"/>
      <top style="hair"/>
      <bottom style="thick"/>
    </border>
    <border>
      <left/>
      <right/>
      <top style="hair"/>
      <bottom style="thick"/>
    </border>
    <border>
      <left style="hair"/>
      <right style="hair"/>
      <top style="hair"/>
      <bottom style="thick"/>
    </border>
    <border>
      <left/>
      <right style="thick"/>
      <top style="hair"/>
      <bottom style="thick"/>
    </border>
    <border>
      <left style="medium"/>
      <right style="hair"/>
      <top style="thick"/>
      <bottom/>
    </border>
    <border>
      <left style="hair"/>
      <right style="thick"/>
      <top style="thick"/>
      <bottom/>
    </border>
    <border>
      <left style="medium"/>
      <right style="hair"/>
      <top/>
      <bottom style="medium"/>
    </border>
    <border>
      <left style="thick"/>
      <right/>
      <top style="thick"/>
      <bottom style="hair"/>
    </border>
    <border>
      <left/>
      <right/>
      <top style="thick"/>
      <bottom style="hair"/>
    </border>
    <border>
      <left/>
      <right style="hair"/>
      <top style="thick"/>
      <bottom style="hair"/>
    </border>
    <border>
      <left style="hair"/>
      <right style="hair"/>
      <top style="thick"/>
      <bottom style="hair"/>
    </border>
    <border>
      <left/>
      <right style="thick"/>
      <top style="thick"/>
      <bottom style="hair"/>
    </border>
    <border>
      <left style="thick"/>
      <right/>
      <top/>
      <bottom style="medium"/>
    </border>
    <border>
      <left/>
      <right style="thin">
        <color indexed="8"/>
      </right>
      <top style="medium"/>
      <bottom style="medium"/>
    </border>
    <border>
      <left/>
      <right/>
      <top style="medium"/>
      <bottom style="medium">
        <color rgb="FFFF0000"/>
      </bottom>
    </border>
    <border>
      <left/>
      <right style="medium">
        <color rgb="FFFF0000"/>
      </right>
      <top style="medium"/>
      <bottom style="medium">
        <color rgb="FFFF0000"/>
      </bottom>
    </border>
    <border>
      <left style="hair"/>
      <right/>
      <top style="medium"/>
      <bottom/>
    </border>
    <border>
      <left style="hair"/>
      <right style="medium"/>
      <top style="medium"/>
      <bottom/>
    </border>
    <border>
      <left style="medium"/>
      <right style="hair"/>
      <top style="medium"/>
      <bottom/>
    </border>
    <border>
      <left style="medium"/>
      <right style="hair"/>
      <top style="medium"/>
      <bottom style="thin"/>
    </border>
    <border>
      <left style="thin"/>
      <right/>
      <top style="medium"/>
      <bottom style="medium"/>
    </border>
    <border>
      <left style="hair"/>
      <right style="hair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ck"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>
        <color indexed="8"/>
      </top>
      <bottom style="thick"/>
    </border>
    <border>
      <left style="medium"/>
      <right style="hair"/>
      <top/>
      <bottom style="hair"/>
    </border>
    <border>
      <left style="hair"/>
      <right style="thick"/>
      <top style="medium"/>
      <bottom/>
    </border>
    <border>
      <left style="hair"/>
      <right style="thick"/>
      <top/>
      <bottom/>
    </border>
    <border>
      <left style="hair"/>
      <right style="thick"/>
      <top/>
      <bottom style="thick"/>
    </border>
    <border>
      <left/>
      <right style="thin"/>
      <top style="medium"/>
      <bottom/>
    </border>
    <border>
      <left/>
      <right style="hair"/>
      <top/>
      <bottom style="thick"/>
    </border>
    <border>
      <left style="hair"/>
      <right/>
      <top/>
      <bottom/>
    </border>
    <border>
      <left/>
      <right style="thin">
        <color indexed="8"/>
      </right>
      <top style="thin">
        <color indexed="8"/>
      </top>
      <bottom style="thick"/>
    </border>
    <border>
      <left style="dotted"/>
      <right style="medium"/>
      <top style="thin"/>
      <bottom style="dotted"/>
    </border>
    <border>
      <left style="hair"/>
      <right style="hair"/>
      <top style="medium"/>
      <bottom/>
    </border>
    <border>
      <left style="hair"/>
      <right/>
      <top style="hair"/>
      <bottom style="hair"/>
    </border>
    <border>
      <left style="hair"/>
      <right style="medium"/>
      <top style="hair"/>
      <bottom style="medium"/>
    </border>
    <border>
      <left/>
      <right style="medium"/>
      <top style="hair"/>
      <bottom/>
    </border>
    <border>
      <left style="hair"/>
      <right/>
      <top/>
      <bottom style="hair"/>
    </border>
    <border>
      <left style="medium"/>
      <right style="hair"/>
      <top style="hair"/>
      <bottom style="dashed">
        <color rgb="FFFF0000"/>
      </bottom>
    </border>
    <border>
      <left style="hair"/>
      <right/>
      <top style="hair"/>
      <bottom style="dashed">
        <color rgb="FFFF0000"/>
      </bottom>
    </border>
    <border>
      <left/>
      <right/>
      <top style="hair"/>
      <bottom style="dashed">
        <color rgb="FFFF0000"/>
      </bottom>
    </border>
    <border>
      <left/>
      <right style="hair"/>
      <top style="hair"/>
      <bottom style="dashed">
        <color rgb="FFFF0000"/>
      </bottom>
    </border>
    <border>
      <left style="hair"/>
      <right style="hair"/>
      <top style="hair"/>
      <bottom style="dashed">
        <color rgb="FFFF0000"/>
      </bottom>
    </border>
    <border>
      <left style="hair"/>
      <right style="medium"/>
      <top style="hair"/>
      <bottom style="dashed">
        <color rgb="FFFF0000"/>
      </bottom>
    </border>
    <border>
      <left style="thick"/>
      <right/>
      <top style="hair"/>
      <bottom style="dashed">
        <color rgb="FFFF0000"/>
      </bottom>
    </border>
    <border>
      <left style="medium"/>
      <right/>
      <top style="hair"/>
      <bottom style="dashed">
        <color rgb="FFFF0000"/>
      </bottom>
    </border>
    <border>
      <left/>
      <right style="medium"/>
      <top style="hair"/>
      <bottom style="dashed">
        <color rgb="FFFF0000"/>
      </bottom>
    </border>
    <border>
      <left style="medium"/>
      <right style="thin"/>
      <top/>
      <bottom/>
    </border>
    <border>
      <left style="thin"/>
      <right/>
      <top style="thin">
        <color indexed="8"/>
      </top>
      <bottom/>
    </border>
    <border>
      <left/>
      <right style="thick"/>
      <top style="thin">
        <color indexed="8"/>
      </top>
      <bottom/>
    </border>
    <border>
      <left style="thick"/>
      <right/>
      <top style="thin">
        <color indexed="8"/>
      </top>
      <bottom style="thin">
        <color indexed="8"/>
      </bottom>
    </border>
    <border>
      <left style="thick"/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/>
      <bottom style="thin">
        <color indexed="8"/>
      </bottom>
    </border>
    <border>
      <left style="thick"/>
      <right/>
      <top style="thin">
        <color indexed="8"/>
      </top>
      <bottom style="thick"/>
    </border>
    <border>
      <left style="thick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/>
      <right style="thick"/>
      <top style="thin">
        <color indexed="8"/>
      </top>
      <bottom style="thin"/>
    </border>
    <border>
      <left/>
      <right style="thin"/>
      <top style="thin">
        <color indexed="8"/>
      </top>
      <bottom/>
    </border>
    <border>
      <left/>
      <right style="thick"/>
      <top style="thin"/>
      <bottom/>
    </border>
    <border>
      <left/>
      <right style="thick"/>
      <top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ck"/>
      <top style="medium"/>
      <bottom style="thin">
        <color indexed="8"/>
      </bottom>
    </border>
    <border>
      <left style="thin"/>
      <right style="thin"/>
      <top/>
      <bottom style="thin"/>
    </border>
    <border>
      <left style="thick"/>
      <right style="thin">
        <color indexed="8"/>
      </right>
      <top style="medium"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ck"/>
    </border>
    <border>
      <left style="thin">
        <color indexed="8"/>
      </left>
      <right style="hair"/>
      <top style="thin">
        <color indexed="8"/>
      </top>
      <bottom style="thin">
        <color indexed="8"/>
      </bottom>
    </border>
    <border>
      <left/>
      <right style="hair"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ck"/>
      <top/>
      <bottom style="thin">
        <color indexed="8"/>
      </bottom>
    </border>
    <border>
      <left style="hair"/>
      <right/>
      <top style="thin">
        <color indexed="8"/>
      </top>
      <bottom/>
    </border>
    <border>
      <left style="hair"/>
      <right/>
      <top/>
      <bottom style="thin">
        <color indexed="8"/>
      </bottom>
    </border>
    <border>
      <left style="hair"/>
      <right/>
      <top/>
      <bottom style="thick"/>
    </border>
    <border>
      <left style="hair"/>
      <right/>
      <top/>
      <bottom style="thin"/>
    </border>
    <border>
      <left style="thin">
        <color indexed="8"/>
      </left>
      <right style="hair"/>
      <top style="thin"/>
      <bottom style="thin">
        <color indexed="8"/>
      </bottom>
    </border>
    <border>
      <left style="hair"/>
      <right/>
      <top style="thin"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hair"/>
      <top style="thin">
        <color indexed="8"/>
      </top>
      <bottom style="thin"/>
    </border>
    <border>
      <left/>
      <right/>
      <top style="medium"/>
      <bottom style="thin">
        <color indexed="8"/>
      </bottom>
    </border>
    <border>
      <left/>
      <right style="thick"/>
      <top style="medium"/>
      <bottom style="thin">
        <color indexed="8"/>
      </bottom>
    </border>
    <border>
      <left style="medium"/>
      <right/>
      <top style="medium"/>
      <bottom style="thin">
        <color indexed="8"/>
      </bottom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/>
      <right/>
      <top style="thick"/>
      <bottom/>
    </border>
    <border>
      <left style="thick"/>
      <right style="thin">
        <color indexed="8"/>
      </right>
      <top style="thick"/>
      <bottom/>
    </border>
    <border>
      <left style="thin">
        <color indexed="8"/>
      </left>
      <right style="thin">
        <color indexed="8"/>
      </right>
      <top style="thick"/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ck"/>
      <bottom/>
    </border>
    <border>
      <left/>
      <right style="thin">
        <color indexed="8"/>
      </right>
      <top style="thick"/>
      <bottom/>
    </border>
    <border>
      <left style="thin">
        <color indexed="8"/>
      </left>
      <right style="thick"/>
      <top/>
      <bottom/>
    </border>
    <border>
      <left style="thin">
        <color indexed="8"/>
      </left>
      <right style="thick"/>
      <top/>
      <bottom style="thick"/>
    </border>
    <border>
      <left style="thin">
        <color indexed="8"/>
      </left>
      <right style="thick"/>
      <top style="thick"/>
      <bottom/>
    </border>
    <border>
      <left style="thin"/>
      <right/>
      <top style="medium"/>
      <bottom/>
    </border>
    <border>
      <left style="medium">
        <color rgb="FFFF0000"/>
      </left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hair"/>
      <right style="hair"/>
      <top style="thin"/>
      <bottom/>
    </border>
    <border>
      <left style="hair"/>
      <right style="hair"/>
      <top/>
      <bottom style="thin">
        <color indexed="8"/>
      </bottom>
    </border>
    <border>
      <left style="hair"/>
      <right style="thin">
        <color indexed="8"/>
      </right>
      <top style="thin"/>
      <bottom/>
    </border>
    <border>
      <left style="hair"/>
      <right style="thin">
        <color indexed="8"/>
      </right>
      <top/>
      <bottom/>
    </border>
    <border>
      <left style="hair"/>
      <right style="thin">
        <color indexed="8"/>
      </right>
      <top/>
      <bottom style="thin"/>
    </border>
    <border>
      <left style="thin">
        <color indexed="8"/>
      </left>
      <right style="medium">
        <color indexed="8"/>
      </right>
      <top style="thin"/>
      <bottom/>
    </border>
    <border>
      <left style="thin">
        <color indexed="8"/>
      </left>
      <right style="medium">
        <color indexed="8"/>
      </right>
      <top/>
      <bottom style="thin"/>
    </border>
    <border>
      <left style="medium">
        <color indexed="8"/>
      </left>
      <right style="hair"/>
      <top style="thin"/>
      <bottom style="thin">
        <color indexed="8"/>
      </bottom>
    </border>
    <border>
      <left style="medium">
        <color indexed="8"/>
      </left>
      <right style="hair"/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/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/>
      <right style="hair"/>
      <top style="thin">
        <color indexed="8"/>
      </top>
      <bottom/>
    </border>
    <border>
      <left style="thin"/>
      <right style="hair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hair">
        <color theme="1"/>
      </right>
      <top/>
      <bottom style="medium">
        <color rgb="FFFF000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/>
      <top/>
      <bottom style="medium">
        <color theme="1"/>
      </bottom>
    </border>
    <border>
      <left/>
      <right style="medium"/>
      <top/>
      <bottom style="medium">
        <color theme="1"/>
      </bottom>
    </border>
    <border>
      <left style="thin"/>
      <right style="hair"/>
      <top style="thin"/>
      <bottom/>
    </border>
    <border>
      <left style="thin"/>
      <right style="hair"/>
      <top/>
      <bottom style="thin">
        <color indexed="8"/>
      </bottom>
    </border>
    <border>
      <left style="medium">
        <color indexed="8"/>
      </left>
      <right/>
      <top style="thin"/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/>
      <top style="thin">
        <color indexed="8"/>
      </top>
      <bottom/>
    </border>
    <border>
      <left style="medium">
        <color indexed="8"/>
      </left>
      <right style="hair"/>
      <top/>
      <bottom style="thin">
        <color indexed="8"/>
      </bottom>
    </border>
    <border>
      <left style="medium">
        <color indexed="8"/>
      </left>
      <right style="hair"/>
      <top style="thin"/>
      <bottom/>
    </border>
    <border>
      <left style="medium">
        <color indexed="8"/>
      </left>
      <right style="hair"/>
      <top/>
      <bottom style="thin"/>
    </border>
    <border>
      <left style="medium">
        <color indexed="8"/>
      </left>
      <right style="hair"/>
      <top style="medium">
        <color indexed="8"/>
      </top>
      <bottom/>
    </border>
    <border>
      <left style="thin"/>
      <right style="hair"/>
      <top/>
      <bottom/>
    </border>
    <border>
      <left style="medium">
        <color indexed="8"/>
      </left>
      <right style="hair"/>
      <top/>
      <bottom/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 style="hair"/>
      <top/>
      <bottom style="medium"/>
    </border>
    <border>
      <left/>
      <right style="thick">
        <color theme="1"/>
      </right>
      <top style="hair"/>
      <bottom/>
    </border>
    <border>
      <left/>
      <right style="thick">
        <color theme="1"/>
      </right>
      <top/>
      <bottom style="medium"/>
    </border>
    <border>
      <left style="thick">
        <color rgb="FFFF0000"/>
      </left>
      <right/>
      <top style="thick"/>
      <bottom/>
    </border>
    <border>
      <left style="thick">
        <color rgb="FFFF0000"/>
      </left>
      <right/>
      <top/>
      <bottom style="thick">
        <color rgb="FFFF0000"/>
      </bottom>
    </border>
    <border>
      <left/>
      <right/>
      <top/>
      <bottom style="thick">
        <color rgb="FFFF0000"/>
      </bottom>
    </border>
    <border>
      <left style="hair">
        <color theme="1"/>
      </left>
      <right style="hair">
        <color theme="1"/>
      </right>
      <top style="thick"/>
      <bottom/>
    </border>
    <border>
      <left style="hair">
        <color theme="1"/>
      </left>
      <right style="hair">
        <color theme="1"/>
      </right>
      <top/>
      <bottom style="thick">
        <color rgb="FFFF0000"/>
      </bottom>
    </border>
    <border>
      <left/>
      <right style="thick"/>
      <top/>
      <bottom style="medium"/>
    </border>
    <border>
      <left/>
      <right style="thick">
        <color rgb="FFFF0000"/>
      </right>
      <top style="thick"/>
      <bottom/>
    </border>
    <border>
      <left/>
      <right style="thick">
        <color rgb="FFFF0000"/>
      </right>
      <top/>
      <bottom style="thick">
        <color rgb="FFFF0000"/>
      </bottom>
    </border>
    <border>
      <left style="thick"/>
      <right/>
      <top style="hair"/>
      <bottom/>
    </border>
    <border>
      <left/>
      <right style="thick"/>
      <top style="medium"/>
      <bottom/>
    </border>
    <border>
      <left style="medium"/>
      <right/>
      <top style="medium"/>
      <bottom style="thick"/>
    </border>
    <border>
      <left/>
      <right/>
      <top style="medium"/>
      <bottom style="thick"/>
    </border>
    <border>
      <left/>
      <right style="thick"/>
      <top style="medium"/>
      <bottom style="thick"/>
    </border>
    <border>
      <left/>
      <right style="medium"/>
      <top style="thin"/>
      <bottom/>
    </border>
    <border>
      <left/>
      <right style="medium"/>
      <top/>
      <bottom style="thick"/>
    </border>
    <border>
      <left style="thick"/>
      <right/>
      <top/>
      <bottom style="thin"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 style="medium"/>
      <top style="thick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3" fillId="2" borderId="0" applyNumberFormat="0" applyBorder="0" applyAlignment="0" applyProtection="0"/>
    <xf numFmtId="0" fontId="283" fillId="3" borderId="0" applyNumberFormat="0" applyBorder="0" applyAlignment="0" applyProtection="0"/>
    <xf numFmtId="0" fontId="283" fillId="4" borderId="0" applyNumberFormat="0" applyBorder="0" applyAlignment="0" applyProtection="0"/>
    <xf numFmtId="0" fontId="283" fillId="5" borderId="0" applyNumberFormat="0" applyBorder="0" applyAlignment="0" applyProtection="0"/>
    <xf numFmtId="0" fontId="283" fillId="6" borderId="0" applyNumberFormat="0" applyBorder="0" applyAlignment="0" applyProtection="0"/>
    <xf numFmtId="0" fontId="283" fillId="7" borderId="0" applyNumberFormat="0" applyBorder="0" applyAlignment="0" applyProtection="0"/>
    <xf numFmtId="0" fontId="283" fillId="8" borderId="0" applyNumberFormat="0" applyBorder="0" applyAlignment="0" applyProtection="0"/>
    <xf numFmtId="0" fontId="283" fillId="9" borderId="0" applyNumberFormat="0" applyBorder="0" applyAlignment="0" applyProtection="0"/>
    <xf numFmtId="0" fontId="283" fillId="10" borderId="0" applyNumberFormat="0" applyBorder="0" applyAlignment="0" applyProtection="0"/>
    <xf numFmtId="0" fontId="283" fillId="11" borderId="0" applyNumberFormat="0" applyBorder="0" applyAlignment="0" applyProtection="0"/>
    <xf numFmtId="0" fontId="283" fillId="12" borderId="0" applyNumberFormat="0" applyBorder="0" applyAlignment="0" applyProtection="0"/>
    <xf numFmtId="0" fontId="283" fillId="13" borderId="0" applyNumberFormat="0" applyBorder="0" applyAlignment="0" applyProtection="0"/>
    <xf numFmtId="0" fontId="284" fillId="14" borderId="0" applyNumberFormat="0" applyBorder="0" applyAlignment="0" applyProtection="0"/>
    <xf numFmtId="0" fontId="284" fillId="15" borderId="0" applyNumberFormat="0" applyBorder="0" applyAlignment="0" applyProtection="0"/>
    <xf numFmtId="0" fontId="284" fillId="16" borderId="0" applyNumberFormat="0" applyBorder="0" applyAlignment="0" applyProtection="0"/>
    <xf numFmtId="0" fontId="284" fillId="17" borderId="0" applyNumberFormat="0" applyBorder="0" applyAlignment="0" applyProtection="0"/>
    <xf numFmtId="0" fontId="284" fillId="18" borderId="0" applyNumberFormat="0" applyBorder="0" applyAlignment="0" applyProtection="0"/>
    <xf numFmtId="0" fontId="284" fillId="19" borderId="0" applyNumberFormat="0" applyBorder="0" applyAlignment="0" applyProtection="0"/>
    <xf numFmtId="0" fontId="28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6" fillId="20" borderId="0" applyNumberFormat="0" applyBorder="0" applyAlignment="0" applyProtection="0"/>
    <xf numFmtId="0" fontId="28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9" fillId="22" borderId="0" applyNumberFormat="0" applyBorder="0" applyAlignment="0" applyProtection="0"/>
    <xf numFmtId="0" fontId="35" fillId="0" borderId="0">
      <alignment/>
      <protection/>
    </xf>
    <xf numFmtId="0" fontId="283" fillId="0" borderId="0">
      <alignment/>
      <protection/>
    </xf>
    <xf numFmtId="0" fontId="283" fillId="0" borderId="0">
      <alignment/>
      <protection/>
    </xf>
    <xf numFmtId="0" fontId="1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3" fillId="0" borderId="0">
      <alignment/>
      <protection/>
    </xf>
    <xf numFmtId="0" fontId="283" fillId="0" borderId="0">
      <alignment/>
      <protection/>
    </xf>
    <xf numFmtId="0" fontId="0" fillId="23" borderId="6" applyNumberFormat="0" applyAlignment="0" applyProtection="0"/>
    <xf numFmtId="9" fontId="0" fillId="0" borderId="0" applyFont="0" applyFill="0" applyBorder="0" applyAlignment="0" applyProtection="0"/>
    <xf numFmtId="0" fontId="290" fillId="0" borderId="7" applyNumberFormat="0" applyFill="0" applyAlignment="0" applyProtection="0"/>
    <xf numFmtId="0" fontId="291" fillId="24" borderId="0" applyNumberFormat="0" applyBorder="0" applyAlignment="0" applyProtection="0"/>
    <xf numFmtId="0" fontId="292" fillId="0" borderId="0" applyNumberFormat="0" applyFill="0" applyBorder="0" applyAlignment="0" applyProtection="0"/>
    <xf numFmtId="0" fontId="5" fillId="25" borderId="8" applyNumberFormat="0" applyAlignment="0" applyProtection="0"/>
    <xf numFmtId="0" fontId="6" fillId="26" borderId="8" applyNumberFormat="0" applyAlignment="0" applyProtection="0"/>
    <xf numFmtId="0" fontId="7" fillId="26" borderId="9" applyNumberFormat="0" applyAlignment="0" applyProtection="0"/>
    <xf numFmtId="0" fontId="293" fillId="0" borderId="0" applyNumberFormat="0" applyFill="0" applyBorder="0" applyAlignment="0" applyProtection="0"/>
    <xf numFmtId="0" fontId="284" fillId="27" borderId="0" applyNumberFormat="0" applyBorder="0" applyAlignment="0" applyProtection="0"/>
    <xf numFmtId="0" fontId="284" fillId="28" borderId="0" applyNumberFormat="0" applyBorder="0" applyAlignment="0" applyProtection="0"/>
    <xf numFmtId="0" fontId="284" fillId="29" borderId="0" applyNumberFormat="0" applyBorder="0" applyAlignment="0" applyProtection="0"/>
    <xf numFmtId="0" fontId="284" fillId="30" borderId="0" applyNumberFormat="0" applyBorder="0" applyAlignment="0" applyProtection="0"/>
    <xf numFmtId="0" fontId="284" fillId="31" borderId="0" applyNumberFormat="0" applyBorder="0" applyAlignment="0" applyProtection="0"/>
    <xf numFmtId="0" fontId="284" fillId="32" borderId="0" applyNumberFormat="0" applyBorder="0" applyAlignment="0" applyProtection="0"/>
  </cellStyleXfs>
  <cellXfs count="1862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27" fillId="0" borderId="0" xfId="0" applyNumberFormat="1" applyFont="1" applyFill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18" fillId="33" borderId="14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right" vertical="center"/>
    </xf>
    <xf numFmtId="0" fontId="0" fillId="33" borderId="16" xfId="0" applyFont="1" applyFill="1" applyBorder="1" applyAlignment="1">
      <alignment/>
    </xf>
    <xf numFmtId="0" fontId="294" fillId="0" borderId="0" xfId="50" applyFont="1" applyAlignment="1">
      <alignment horizontal="center"/>
      <protection/>
    </xf>
    <xf numFmtId="0" fontId="0" fillId="0" borderId="0" xfId="50" applyFont="1">
      <alignment/>
      <protection/>
    </xf>
    <xf numFmtId="0" fontId="16" fillId="0" borderId="0" xfId="50" applyFont="1" applyAlignment="1">
      <alignment horizontal="center"/>
      <protection/>
    </xf>
    <xf numFmtId="0" fontId="0" fillId="0" borderId="0" xfId="50" applyFont="1" applyAlignment="1">
      <alignment horizontal="center"/>
      <protection/>
    </xf>
    <xf numFmtId="2" fontId="0" fillId="0" borderId="0" xfId="50" applyNumberFormat="1" applyFont="1">
      <alignment/>
      <protection/>
    </xf>
    <xf numFmtId="49" fontId="0" fillId="0" borderId="0" xfId="50" applyNumberFormat="1" applyFont="1" applyBorder="1">
      <alignment/>
      <protection/>
    </xf>
    <xf numFmtId="0" fontId="0" fillId="0" borderId="0" xfId="50" applyFont="1" applyBorder="1">
      <alignment/>
      <protection/>
    </xf>
    <xf numFmtId="0" fontId="0" fillId="34" borderId="0" xfId="50" applyFont="1" applyFill="1" applyBorder="1">
      <alignment/>
      <protection/>
    </xf>
    <xf numFmtId="0" fontId="15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3" fillId="0" borderId="11" xfId="0" applyFont="1" applyBorder="1" applyAlignment="1">
      <alignment horizontal="left" vertical="center" indent="1"/>
    </xf>
    <xf numFmtId="0" fontId="283" fillId="0" borderId="0" xfId="48">
      <alignment/>
      <protection/>
    </xf>
    <xf numFmtId="0" fontId="285" fillId="0" borderId="0" xfId="48" applyFont="1" applyAlignment="1">
      <alignment vertical="center"/>
      <protection/>
    </xf>
    <xf numFmtId="0" fontId="283" fillId="0" borderId="0" xfId="48" applyAlignment="1">
      <alignment vertical="center"/>
      <protection/>
    </xf>
    <xf numFmtId="0" fontId="295" fillId="0" borderId="0" xfId="48" applyFont="1" applyAlignment="1">
      <alignment horizontal="center"/>
      <protection/>
    </xf>
    <xf numFmtId="0" fontId="296" fillId="0" borderId="0" xfId="48" applyFont="1" applyAlignment="1">
      <alignment horizontal="center"/>
      <protection/>
    </xf>
    <xf numFmtId="0" fontId="283" fillId="0" borderId="17" xfId="48" applyBorder="1">
      <alignment/>
      <protection/>
    </xf>
    <xf numFmtId="0" fontId="283" fillId="35" borderId="0" xfId="48" applyFill="1">
      <alignment/>
      <protection/>
    </xf>
    <xf numFmtId="0" fontId="297" fillId="0" borderId="0" xfId="48" applyFont="1" applyAlignment="1">
      <alignment horizontal="left"/>
      <protection/>
    </xf>
    <xf numFmtId="0" fontId="297" fillId="0" borderId="0" xfId="48" applyFont="1" applyAlignment="1">
      <alignment horizontal="center"/>
      <protection/>
    </xf>
    <xf numFmtId="0" fontId="298" fillId="36" borderId="18" xfId="0" applyFont="1" applyFill="1" applyBorder="1" applyAlignment="1">
      <alignment/>
    </xf>
    <xf numFmtId="0" fontId="298" fillId="36" borderId="19" xfId="0" applyFont="1" applyFill="1" applyBorder="1" applyAlignment="1">
      <alignment/>
    </xf>
    <xf numFmtId="0" fontId="299" fillId="36" borderId="20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300" fillId="0" borderId="0" xfId="50" applyFont="1" applyAlignment="1">
      <alignment horizontal="center"/>
      <protection/>
    </xf>
    <xf numFmtId="0" fontId="0" fillId="0" borderId="28" xfId="50" applyFont="1" applyBorder="1">
      <alignment/>
      <protection/>
    </xf>
    <xf numFmtId="0" fontId="0" fillId="0" borderId="29" xfId="50" applyFont="1" applyBorder="1">
      <alignment/>
      <protection/>
    </xf>
    <xf numFmtId="0" fontId="0" fillId="0" borderId="30" xfId="50" applyFont="1" applyBorder="1">
      <alignment/>
      <protection/>
    </xf>
    <xf numFmtId="0" fontId="92" fillId="37" borderId="31" xfId="50" applyFont="1" applyFill="1" applyBorder="1" applyAlignment="1">
      <alignment horizontal="center"/>
      <protection/>
    </xf>
    <xf numFmtId="0" fontId="92" fillId="37" borderId="17" xfId="50" applyFont="1" applyFill="1" applyBorder="1" applyAlignment="1">
      <alignment horizontal="center"/>
      <protection/>
    </xf>
    <xf numFmtId="0" fontId="92" fillId="37" borderId="32" xfId="50" applyFont="1" applyFill="1" applyBorder="1" applyAlignment="1">
      <alignment horizontal="center"/>
      <protection/>
    </xf>
    <xf numFmtId="0" fontId="92" fillId="37" borderId="33" xfId="50" applyFont="1" applyFill="1" applyBorder="1" applyAlignment="1">
      <alignment horizontal="center"/>
      <protection/>
    </xf>
    <xf numFmtId="0" fontId="94" fillId="0" borderId="0" xfId="50" applyFont="1">
      <alignment/>
      <protection/>
    </xf>
    <xf numFmtId="0" fontId="0" fillId="0" borderId="0" xfId="0" applyAlignment="1">
      <alignment/>
    </xf>
    <xf numFmtId="0" fontId="301" fillId="36" borderId="22" xfId="0" applyFont="1" applyFill="1" applyBorder="1" applyAlignment="1">
      <alignment/>
    </xf>
    <xf numFmtId="0" fontId="301" fillId="36" borderId="23" xfId="0" applyFont="1" applyFill="1" applyBorder="1" applyAlignment="1">
      <alignment/>
    </xf>
    <xf numFmtId="0" fontId="301" fillId="36" borderId="24" xfId="0" applyFont="1" applyFill="1" applyBorder="1" applyAlignment="1">
      <alignment/>
    </xf>
    <xf numFmtId="0" fontId="53" fillId="38" borderId="14" xfId="0" applyFont="1" applyFill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302" fillId="39" borderId="34" xfId="0" applyFont="1" applyFill="1" applyBorder="1" applyAlignment="1">
      <alignment horizontal="center" vertical="center"/>
    </xf>
    <xf numFmtId="0" fontId="302" fillId="40" borderId="34" xfId="0" applyFont="1" applyFill="1" applyBorder="1" applyAlignment="1">
      <alignment horizontal="center" vertical="center"/>
    </xf>
    <xf numFmtId="0" fontId="17" fillId="39" borderId="35" xfId="0" applyFont="1" applyFill="1" applyBorder="1" applyAlignment="1">
      <alignment horizontal="center" vertical="center"/>
    </xf>
    <xf numFmtId="0" fontId="0" fillId="39" borderId="35" xfId="0" applyFont="1" applyFill="1" applyBorder="1" applyAlignment="1">
      <alignment horizontal="center" vertical="center"/>
    </xf>
    <xf numFmtId="0" fontId="283" fillId="0" borderId="0" xfId="52">
      <alignment/>
      <protection/>
    </xf>
    <xf numFmtId="0" fontId="283" fillId="0" borderId="0" xfId="48" applyAlignment="1">
      <alignment horizontal="center"/>
      <protection/>
    </xf>
    <xf numFmtId="0" fontId="283" fillId="0" borderId="0" xfId="48" applyBorder="1" applyAlignment="1">
      <alignment horizontal="center"/>
      <protection/>
    </xf>
    <xf numFmtId="0" fontId="283" fillId="0" borderId="0" xfId="48" applyBorder="1">
      <alignment/>
      <protection/>
    </xf>
    <xf numFmtId="0" fontId="283" fillId="0" borderId="36" xfId="48" applyBorder="1" applyAlignment="1">
      <alignment horizontal="center"/>
      <protection/>
    </xf>
    <xf numFmtId="0" fontId="39" fillId="0" borderId="22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303" fillId="0" borderId="0" xfId="48" applyFont="1" applyAlignment="1">
      <alignment horizontal="center"/>
      <protection/>
    </xf>
    <xf numFmtId="0" fontId="0" fillId="36" borderId="20" xfId="0" applyFont="1" applyFill="1" applyBorder="1" applyAlignment="1">
      <alignment/>
    </xf>
    <xf numFmtId="14" fontId="299" fillId="36" borderId="20" xfId="0" applyNumberFormat="1" applyFont="1" applyFill="1" applyBorder="1" applyAlignment="1">
      <alignment horizontal="center"/>
    </xf>
    <xf numFmtId="0" fontId="55" fillId="41" borderId="37" xfId="0" applyFont="1" applyFill="1" applyBorder="1" applyAlignment="1">
      <alignment horizontal="center" vertical="center"/>
    </xf>
    <xf numFmtId="0" fontId="55" fillId="41" borderId="38" xfId="0" applyFont="1" applyFill="1" applyBorder="1" applyAlignment="1">
      <alignment horizontal="center" vertical="center"/>
    </xf>
    <xf numFmtId="0" fontId="303" fillId="0" borderId="0" xfId="48" applyFont="1" applyAlignment="1">
      <alignment horizontal="center"/>
      <protection/>
    </xf>
    <xf numFmtId="0" fontId="283" fillId="0" borderId="36" xfId="48" applyBorder="1">
      <alignment/>
      <protection/>
    </xf>
    <xf numFmtId="0" fontId="304" fillId="0" borderId="0" xfId="48" applyFont="1" applyAlignment="1">
      <alignment horizontal="center"/>
      <protection/>
    </xf>
    <xf numFmtId="49" fontId="45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left" vertical="center"/>
    </xf>
    <xf numFmtId="0" fontId="305" fillId="36" borderId="39" xfId="0" applyFont="1" applyFill="1" applyBorder="1" applyAlignment="1">
      <alignment horizontal="center"/>
    </xf>
    <xf numFmtId="0" fontId="305" fillId="36" borderId="40" xfId="0" applyFont="1" applyFill="1" applyBorder="1" applyAlignment="1">
      <alignment horizontal="center"/>
    </xf>
    <xf numFmtId="0" fontId="305" fillId="36" borderId="41" xfId="0" applyFont="1" applyFill="1" applyBorder="1" applyAlignment="1">
      <alignment horizontal="center"/>
    </xf>
    <xf numFmtId="0" fontId="303" fillId="0" borderId="0" xfId="48" applyFont="1" applyAlignment="1">
      <alignment/>
      <protection/>
    </xf>
    <xf numFmtId="0" fontId="19" fillId="42" borderId="42" xfId="0" applyFont="1" applyFill="1" applyBorder="1" applyAlignment="1">
      <alignment vertical="center"/>
    </xf>
    <xf numFmtId="0" fontId="18" fillId="33" borderId="15" xfId="0" applyFont="1" applyFill="1" applyBorder="1" applyAlignment="1">
      <alignment vertical="center"/>
    </xf>
    <xf numFmtId="0" fontId="55" fillId="41" borderId="43" xfId="0" applyFont="1" applyFill="1" applyBorder="1" applyAlignment="1">
      <alignment horizontal="center" vertical="center"/>
    </xf>
    <xf numFmtId="0" fontId="55" fillId="41" borderId="44" xfId="0" applyFont="1" applyFill="1" applyBorder="1" applyAlignment="1">
      <alignment horizontal="center" vertical="center"/>
    </xf>
    <xf numFmtId="0" fontId="55" fillId="41" borderId="45" xfId="0" applyFont="1" applyFill="1" applyBorder="1" applyAlignment="1">
      <alignment horizontal="center" vertical="center"/>
    </xf>
    <xf numFmtId="0" fontId="283" fillId="0" borderId="0" xfId="48" applyFont="1">
      <alignment/>
      <protection/>
    </xf>
    <xf numFmtId="0" fontId="283" fillId="0" borderId="0" xfId="48" applyFont="1" applyAlignment="1">
      <alignment horizontal="center"/>
      <protection/>
    </xf>
    <xf numFmtId="0" fontId="283" fillId="0" borderId="46" xfId="48" applyBorder="1" applyAlignment="1">
      <alignment horizontal="center" vertical="center"/>
      <protection/>
    </xf>
    <xf numFmtId="1" fontId="283" fillId="0" borderId="47" xfId="48" applyNumberFormat="1" applyBorder="1" applyAlignment="1">
      <alignment horizontal="center" vertical="center"/>
      <protection/>
    </xf>
    <xf numFmtId="0" fontId="283" fillId="0" borderId="21" xfId="48" applyBorder="1" applyAlignment="1">
      <alignment horizontal="center" vertical="center"/>
      <protection/>
    </xf>
    <xf numFmtId="0" fontId="283" fillId="0" borderId="32" xfId="48" applyBorder="1" applyAlignment="1">
      <alignment horizontal="center" vertical="center"/>
      <protection/>
    </xf>
    <xf numFmtId="0" fontId="306" fillId="36" borderId="48" xfId="0" applyFont="1" applyFill="1" applyBorder="1" applyAlignment="1">
      <alignment horizontal="center"/>
    </xf>
    <xf numFmtId="0" fontId="306" fillId="36" borderId="49" xfId="0" applyFont="1" applyFill="1" applyBorder="1" applyAlignment="1">
      <alignment horizontal="center"/>
    </xf>
    <xf numFmtId="0" fontId="307" fillId="36" borderId="49" xfId="0" applyFont="1" applyFill="1" applyBorder="1" applyAlignment="1">
      <alignment horizontal="center"/>
    </xf>
    <xf numFmtId="0" fontId="29" fillId="36" borderId="25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0" fontId="0" fillId="36" borderId="21" xfId="0" applyFont="1" applyFill="1" applyBorder="1" applyAlignment="1">
      <alignment horizontal="center"/>
    </xf>
    <xf numFmtId="0" fontId="29" fillId="36" borderId="31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7" xfId="0" applyFont="1" applyFill="1" applyBorder="1" applyAlignment="1">
      <alignment horizontal="center"/>
    </xf>
    <xf numFmtId="0" fontId="0" fillId="36" borderId="32" xfId="0" applyFont="1" applyFill="1" applyBorder="1" applyAlignment="1">
      <alignment horizontal="center"/>
    </xf>
    <xf numFmtId="0" fontId="283" fillId="0" borderId="50" xfId="48" applyBorder="1" applyAlignment="1">
      <alignment horizontal="center" vertical="center"/>
      <protection/>
    </xf>
    <xf numFmtId="0" fontId="283" fillId="0" borderId="51" xfId="48" applyBorder="1" applyAlignment="1">
      <alignment horizontal="center" vertical="center"/>
      <protection/>
    </xf>
    <xf numFmtId="0" fontId="0" fillId="0" borderId="52" xfId="0" applyFont="1" applyBorder="1" applyAlignment="1">
      <alignment horizontal="center" vertical="center"/>
    </xf>
    <xf numFmtId="0" fontId="283" fillId="0" borderId="53" xfId="48" applyBorder="1" applyAlignment="1">
      <alignment horizontal="center" vertical="center"/>
      <protection/>
    </xf>
    <xf numFmtId="0" fontId="283" fillId="0" borderId="54" xfId="48" applyBorder="1" applyAlignment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283" fillId="0" borderId="55" xfId="48" applyBorder="1" applyAlignment="1">
      <alignment horizontal="center" vertical="center"/>
      <protection/>
    </xf>
    <xf numFmtId="0" fontId="283" fillId="0" borderId="25" xfId="48" applyBorder="1" applyAlignment="1">
      <alignment horizontal="center" vertical="center"/>
      <protection/>
    </xf>
    <xf numFmtId="0" fontId="283" fillId="0" borderId="31" xfId="48" applyBorder="1" applyAlignment="1">
      <alignment horizontal="center" vertical="center"/>
      <protection/>
    </xf>
    <xf numFmtId="0" fontId="283" fillId="0" borderId="56" xfId="48" applyBorder="1" applyAlignment="1">
      <alignment horizontal="center" vertical="center"/>
      <protection/>
    </xf>
    <xf numFmtId="0" fontId="283" fillId="0" borderId="57" xfId="48" applyBorder="1" applyAlignment="1">
      <alignment horizontal="center" vertical="center"/>
      <protection/>
    </xf>
    <xf numFmtId="0" fontId="283" fillId="0" borderId="58" xfId="48" applyBorder="1" applyAlignment="1">
      <alignment horizontal="center" vertical="center"/>
      <protection/>
    </xf>
    <xf numFmtId="0" fontId="283" fillId="0" borderId="23" xfId="48" applyBorder="1" applyAlignment="1">
      <alignment horizontal="center" vertical="center"/>
      <protection/>
    </xf>
    <xf numFmtId="0" fontId="283" fillId="0" borderId="59" xfId="48" applyBorder="1" applyAlignment="1">
      <alignment horizontal="center" vertical="center"/>
      <protection/>
    </xf>
    <xf numFmtId="0" fontId="283" fillId="0" borderId="0" xfId="48" applyBorder="1" applyAlignment="1">
      <alignment horizontal="center" vertical="center"/>
      <protection/>
    </xf>
    <xf numFmtId="0" fontId="283" fillId="0" borderId="17" xfId="48" applyBorder="1" applyAlignment="1">
      <alignment horizontal="center" vertical="center"/>
      <protection/>
    </xf>
    <xf numFmtId="0" fontId="283" fillId="0" borderId="60" xfId="48" applyBorder="1" applyAlignment="1">
      <alignment horizontal="center" vertical="center"/>
      <protection/>
    </xf>
    <xf numFmtId="0" fontId="307" fillId="36" borderId="61" xfId="0" applyFont="1" applyFill="1" applyBorder="1" applyAlignment="1">
      <alignment horizontal="center"/>
    </xf>
    <xf numFmtId="0" fontId="94" fillId="0" borderId="0" xfId="0" applyFont="1" applyBorder="1" applyAlignment="1">
      <alignment/>
    </xf>
    <xf numFmtId="0" fontId="94" fillId="0" borderId="0" xfId="0" applyFont="1" applyAlignment="1">
      <alignment/>
    </xf>
    <xf numFmtId="0" fontId="94" fillId="0" borderId="23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7" xfId="0" applyFont="1" applyBorder="1" applyAlignment="1">
      <alignment horizontal="center"/>
    </xf>
    <xf numFmtId="0" fontId="104" fillId="0" borderId="0" xfId="0" applyFont="1" applyAlignment="1">
      <alignment/>
    </xf>
    <xf numFmtId="14" fontId="104" fillId="0" borderId="0" xfId="0" applyNumberFormat="1" applyFont="1" applyAlignment="1">
      <alignment horizontal="center"/>
    </xf>
    <xf numFmtId="0" fontId="92" fillId="37" borderId="0" xfId="0" applyFont="1" applyFill="1" applyBorder="1" applyAlignment="1">
      <alignment horizontal="center" vertical="center"/>
    </xf>
    <xf numFmtId="0" fontId="297" fillId="37" borderId="25" xfId="48" applyFont="1" applyFill="1" applyBorder="1" applyAlignment="1">
      <alignment horizontal="center"/>
      <protection/>
    </xf>
    <xf numFmtId="0" fontId="297" fillId="37" borderId="0" xfId="48" applyFont="1" applyFill="1" applyBorder="1" applyAlignment="1">
      <alignment horizontal="center"/>
      <protection/>
    </xf>
    <xf numFmtId="0" fontId="297" fillId="37" borderId="62" xfId="48" applyFont="1" applyFill="1" applyBorder="1" applyAlignment="1">
      <alignment horizontal="center"/>
      <protection/>
    </xf>
    <xf numFmtId="0" fontId="297" fillId="37" borderId="26" xfId="48" applyFont="1" applyFill="1" applyBorder="1" applyAlignment="1">
      <alignment horizontal="center"/>
      <protection/>
    </xf>
    <xf numFmtId="0" fontId="297" fillId="37" borderId="21" xfId="48" applyFont="1" applyFill="1" applyBorder="1" applyAlignment="1">
      <alignment horizontal="center"/>
      <protection/>
    </xf>
    <xf numFmtId="49" fontId="106" fillId="37" borderId="48" xfId="0" applyNumberFormat="1" applyFont="1" applyFill="1" applyBorder="1" applyAlignment="1">
      <alignment horizontal="center"/>
    </xf>
    <xf numFmtId="49" fontId="308" fillId="37" borderId="63" xfId="48" applyNumberFormat="1" applyFont="1" applyFill="1" applyBorder="1" applyAlignment="1">
      <alignment horizontal="center"/>
      <protection/>
    </xf>
    <xf numFmtId="49" fontId="308" fillId="37" borderId="61" xfId="48" applyNumberFormat="1" applyFont="1" applyFill="1" applyBorder="1" applyAlignment="1">
      <alignment horizontal="center"/>
      <protection/>
    </xf>
    <xf numFmtId="0" fontId="309" fillId="0" borderId="64" xfId="48" applyFont="1" applyBorder="1" applyAlignment="1">
      <alignment horizontal="center" vertical="center"/>
      <protection/>
    </xf>
    <xf numFmtId="0" fontId="309" fillId="0" borderId="65" xfId="48" applyFont="1" applyBorder="1" applyAlignment="1">
      <alignment horizontal="center" vertical="center"/>
      <protection/>
    </xf>
    <xf numFmtId="0" fontId="309" fillId="0" borderId="66" xfId="48" applyFont="1" applyBorder="1" applyAlignment="1">
      <alignment horizontal="center" vertical="center"/>
      <protection/>
    </xf>
    <xf numFmtId="0" fontId="309" fillId="0" borderId="67" xfId="48" applyFont="1" applyBorder="1" applyAlignment="1">
      <alignment horizontal="center" vertical="center"/>
      <protection/>
    </xf>
    <xf numFmtId="0" fontId="309" fillId="0" borderId="68" xfId="48" applyFont="1" applyBorder="1" applyAlignment="1">
      <alignment horizontal="center" vertical="center"/>
      <protection/>
    </xf>
    <xf numFmtId="0" fontId="309" fillId="0" borderId="69" xfId="48" applyFont="1" applyBorder="1" applyAlignment="1">
      <alignment horizontal="center" vertical="center"/>
      <protection/>
    </xf>
    <xf numFmtId="0" fontId="283" fillId="0" borderId="70" xfId="48" applyBorder="1">
      <alignment/>
      <protection/>
    </xf>
    <xf numFmtId="0" fontId="310" fillId="0" borderId="0" xfId="48" applyFont="1" applyAlignment="1">
      <alignment horizontal="center"/>
      <protection/>
    </xf>
    <xf numFmtId="49" fontId="285" fillId="37" borderId="22" xfId="48" applyNumberFormat="1" applyFont="1" applyFill="1" applyBorder="1" applyAlignment="1">
      <alignment horizontal="center"/>
      <protection/>
    </xf>
    <xf numFmtId="49" fontId="285" fillId="37" borderId="58" xfId="48" applyNumberFormat="1" applyFont="1" applyFill="1" applyBorder="1" applyAlignment="1">
      <alignment horizontal="center"/>
      <protection/>
    </xf>
    <xf numFmtId="49" fontId="285" fillId="37" borderId="23" xfId="48" applyNumberFormat="1" applyFont="1" applyFill="1" applyBorder="1" applyAlignment="1">
      <alignment horizontal="center"/>
      <protection/>
    </xf>
    <xf numFmtId="49" fontId="285" fillId="37" borderId="59" xfId="48" applyNumberFormat="1" applyFont="1" applyFill="1" applyBorder="1" applyAlignment="1">
      <alignment horizontal="center"/>
      <protection/>
    </xf>
    <xf numFmtId="0" fontId="283" fillId="0" borderId="71" xfId="48" applyBorder="1" applyAlignment="1">
      <alignment horizontal="center" vertical="center"/>
      <protection/>
    </xf>
    <xf numFmtId="0" fontId="283" fillId="0" borderId="72" xfId="48" applyBorder="1" applyAlignment="1">
      <alignment horizontal="center" vertical="center"/>
      <protection/>
    </xf>
    <xf numFmtId="0" fontId="283" fillId="0" borderId="27" xfId="48" applyBorder="1" applyAlignment="1">
      <alignment horizontal="center" vertical="center"/>
      <protection/>
    </xf>
    <xf numFmtId="0" fontId="283" fillId="0" borderId="73" xfId="48" applyBorder="1" applyAlignment="1">
      <alignment horizontal="center" vertical="center"/>
      <protection/>
    </xf>
    <xf numFmtId="49" fontId="285" fillId="37" borderId="74" xfId="48" applyNumberFormat="1" applyFont="1" applyFill="1" applyBorder="1">
      <alignment/>
      <protection/>
    </xf>
    <xf numFmtId="49" fontId="285" fillId="37" borderId="75" xfId="48" applyNumberFormat="1" applyFont="1" applyFill="1" applyBorder="1">
      <alignment/>
      <protection/>
    </xf>
    <xf numFmtId="49" fontId="285" fillId="37" borderId="76" xfId="48" applyNumberFormat="1" applyFont="1" applyFill="1" applyBorder="1">
      <alignment/>
      <protection/>
    </xf>
    <xf numFmtId="0" fontId="283" fillId="0" borderId="77" xfId="48" applyBorder="1" applyAlignment="1">
      <alignment horizontal="center" vertical="center"/>
      <protection/>
    </xf>
    <xf numFmtId="0" fontId="283" fillId="0" borderId="78" xfId="48" applyBorder="1" applyAlignment="1">
      <alignment horizontal="center" vertical="center"/>
      <protection/>
    </xf>
    <xf numFmtId="0" fontId="283" fillId="0" borderId="79" xfId="48" applyBorder="1" applyAlignment="1">
      <alignment horizontal="center" vertical="center"/>
      <protection/>
    </xf>
    <xf numFmtId="0" fontId="283" fillId="0" borderId="80" xfId="48" applyBorder="1" applyAlignment="1">
      <alignment horizontal="center" vertical="center"/>
      <protection/>
    </xf>
    <xf numFmtId="0" fontId="283" fillId="0" borderId="81" xfId="48" applyBorder="1" applyAlignment="1">
      <alignment horizontal="center" vertical="center"/>
      <protection/>
    </xf>
    <xf numFmtId="0" fontId="283" fillId="0" borderId="82" xfId="48" applyBorder="1" applyAlignment="1">
      <alignment horizontal="center" vertical="center"/>
      <protection/>
    </xf>
    <xf numFmtId="0" fontId="283" fillId="0" borderId="83" xfId="48" applyBorder="1" applyAlignment="1">
      <alignment horizontal="center" vertical="center"/>
      <protection/>
    </xf>
    <xf numFmtId="0" fontId="283" fillId="0" borderId="84" xfId="48" applyBorder="1" applyAlignment="1">
      <alignment horizontal="center" vertical="center"/>
      <protection/>
    </xf>
    <xf numFmtId="0" fontId="283" fillId="0" borderId="85" xfId="48" applyBorder="1" applyAlignment="1">
      <alignment horizontal="center" vertical="center"/>
      <protection/>
    </xf>
    <xf numFmtId="0" fontId="283" fillId="0" borderId="86" xfId="48" applyBorder="1" applyAlignment="1">
      <alignment horizontal="center" vertical="center"/>
      <protection/>
    </xf>
    <xf numFmtId="49" fontId="283" fillId="0" borderId="0" xfId="52" applyNumberFormat="1">
      <alignment/>
      <protection/>
    </xf>
    <xf numFmtId="1" fontId="311" fillId="43" borderId="87" xfId="50" applyNumberFormat="1" applyFont="1" applyFill="1" applyBorder="1" applyAlignment="1">
      <alignment horizontal="center"/>
      <protection/>
    </xf>
    <xf numFmtId="1" fontId="311" fillId="43" borderId="88" xfId="50" applyNumberFormat="1" applyFont="1" applyFill="1" applyBorder="1" applyAlignment="1">
      <alignment horizontal="center"/>
      <protection/>
    </xf>
    <xf numFmtId="1" fontId="311" fillId="43" borderId="89" xfId="50" applyNumberFormat="1" applyFont="1" applyFill="1" applyBorder="1" applyAlignment="1">
      <alignment horizontal="center"/>
      <protection/>
    </xf>
    <xf numFmtId="0" fontId="0" fillId="36" borderId="72" xfId="0" applyFont="1" applyFill="1" applyBorder="1" applyAlignment="1">
      <alignment horizontal="center"/>
    </xf>
    <xf numFmtId="0" fontId="0" fillId="36" borderId="56" xfId="0" applyFont="1" applyFill="1" applyBorder="1" applyAlignment="1">
      <alignment horizontal="center"/>
    </xf>
    <xf numFmtId="0" fontId="0" fillId="36" borderId="46" xfId="0" applyFont="1" applyFill="1" applyBorder="1" applyAlignment="1">
      <alignment horizontal="center"/>
    </xf>
    <xf numFmtId="0" fontId="16" fillId="0" borderId="0" xfId="50" applyFont="1" applyBorder="1" applyAlignment="1">
      <alignment horizontal="center"/>
      <protection/>
    </xf>
    <xf numFmtId="0" fontId="312" fillId="0" borderId="90" xfId="50" applyFont="1" applyBorder="1" applyAlignment="1">
      <alignment horizontal="center"/>
      <protection/>
    </xf>
    <xf numFmtId="0" fontId="312" fillId="0" borderId="91" xfId="50" applyFont="1" applyBorder="1" applyAlignment="1">
      <alignment horizontal="center"/>
      <protection/>
    </xf>
    <xf numFmtId="0" fontId="299" fillId="36" borderId="23" xfId="0" applyFont="1" applyFill="1" applyBorder="1" applyAlignment="1">
      <alignment/>
    </xf>
    <xf numFmtId="0" fontId="299" fillId="36" borderId="24" xfId="0" applyFont="1" applyFill="1" applyBorder="1" applyAlignment="1">
      <alignment/>
    </xf>
    <xf numFmtId="0" fontId="299" fillId="36" borderId="0" xfId="0" applyFont="1" applyFill="1" applyBorder="1" applyAlignment="1">
      <alignment/>
    </xf>
    <xf numFmtId="0" fontId="299" fillId="36" borderId="21" xfId="0" applyFont="1" applyFill="1" applyBorder="1" applyAlignment="1">
      <alignment/>
    </xf>
    <xf numFmtId="1" fontId="0" fillId="36" borderId="72" xfId="0" applyNumberFormat="1" applyFont="1" applyFill="1" applyBorder="1" applyAlignment="1">
      <alignment horizontal="center"/>
    </xf>
    <xf numFmtId="1" fontId="0" fillId="36" borderId="56" xfId="0" applyNumberFormat="1" applyFont="1" applyFill="1" applyBorder="1" applyAlignment="1">
      <alignment horizontal="center"/>
    </xf>
    <xf numFmtId="0" fontId="313" fillId="0" borderId="92" xfId="0" applyFont="1" applyBorder="1" applyAlignment="1">
      <alignment horizontal="center"/>
    </xf>
    <xf numFmtId="0" fontId="313" fillId="0" borderId="93" xfId="0" applyFont="1" applyBorder="1" applyAlignment="1">
      <alignment horizontal="center"/>
    </xf>
    <xf numFmtId="0" fontId="313" fillId="0" borderId="94" xfId="0" applyFont="1" applyBorder="1" applyAlignment="1">
      <alignment horizontal="center"/>
    </xf>
    <xf numFmtId="0" fontId="312" fillId="0" borderId="95" xfId="50" applyFont="1" applyBorder="1" applyAlignment="1">
      <alignment horizontal="center"/>
      <protection/>
    </xf>
    <xf numFmtId="0" fontId="0" fillId="34" borderId="0" xfId="0" applyFont="1" applyFill="1" applyBorder="1" applyAlignment="1">
      <alignment/>
    </xf>
    <xf numFmtId="0" fontId="314" fillId="34" borderId="0" xfId="0" applyFont="1" applyFill="1" applyBorder="1" applyAlignment="1">
      <alignment horizontal="center"/>
    </xf>
    <xf numFmtId="0" fontId="314" fillId="34" borderId="0" xfId="0" applyFont="1" applyFill="1" applyBorder="1" applyAlignment="1">
      <alignment/>
    </xf>
    <xf numFmtId="0" fontId="76" fillId="34" borderId="0" xfId="0" applyFont="1" applyFill="1" applyBorder="1" applyAlignment="1">
      <alignment horizontal="center"/>
    </xf>
    <xf numFmtId="0" fontId="76" fillId="34" borderId="62" xfId="0" applyFont="1" applyFill="1" applyBorder="1" applyAlignment="1">
      <alignment horizontal="center"/>
    </xf>
    <xf numFmtId="0" fontId="0" fillId="44" borderId="0" xfId="0" applyFont="1" applyFill="1" applyBorder="1" applyAlignment="1">
      <alignment/>
    </xf>
    <xf numFmtId="49" fontId="0" fillId="44" borderId="0" xfId="0" applyNumberFormat="1" applyFont="1" applyFill="1" applyBorder="1" applyAlignment="1">
      <alignment/>
    </xf>
    <xf numFmtId="0" fontId="0" fillId="44" borderId="0" xfId="0" applyFont="1" applyFill="1" applyBorder="1" applyAlignment="1">
      <alignment horizontal="center"/>
    </xf>
    <xf numFmtId="0" fontId="0" fillId="45" borderId="0" xfId="0" applyFont="1" applyFill="1" applyBorder="1" applyAlignment="1">
      <alignment/>
    </xf>
    <xf numFmtId="0" fontId="0" fillId="46" borderId="0" xfId="0" applyFont="1" applyFill="1" applyBorder="1" applyAlignment="1">
      <alignment/>
    </xf>
    <xf numFmtId="49" fontId="78" fillId="44" borderId="0" xfId="0" applyNumberFormat="1" applyFont="1" applyFill="1" applyBorder="1" applyAlignment="1">
      <alignment/>
    </xf>
    <xf numFmtId="0" fontId="79" fillId="44" borderId="0" xfId="0" applyFont="1" applyFill="1" applyBorder="1" applyAlignment="1">
      <alignment/>
    </xf>
    <xf numFmtId="0" fontId="80" fillId="44" borderId="0" xfId="0" applyFont="1" applyFill="1" applyBorder="1" applyAlignment="1">
      <alignment horizontal="center"/>
    </xf>
    <xf numFmtId="0" fontId="39" fillId="44" borderId="0" xfId="0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315" fillId="47" borderId="96" xfId="0" applyFont="1" applyFill="1" applyBorder="1" applyAlignment="1">
      <alignment horizontal="center" vertical="center"/>
    </xf>
    <xf numFmtId="0" fontId="12" fillId="33" borderId="97" xfId="0" applyFont="1" applyFill="1" applyBorder="1" applyAlignment="1">
      <alignment horizontal="center"/>
    </xf>
    <xf numFmtId="49" fontId="77" fillId="48" borderId="98" xfId="0" applyNumberFormat="1" applyFont="1" applyFill="1" applyBorder="1" applyAlignment="1">
      <alignment horizontal="center" vertical="center"/>
    </xf>
    <xf numFmtId="49" fontId="77" fillId="48" borderId="99" xfId="0" applyNumberFormat="1" applyFont="1" applyFill="1" applyBorder="1" applyAlignment="1">
      <alignment horizontal="center" vertical="center"/>
    </xf>
    <xf numFmtId="49" fontId="77" fillId="48" borderId="100" xfId="0" applyNumberFormat="1" applyFont="1" applyFill="1" applyBorder="1" applyAlignment="1">
      <alignment horizontal="center" vertical="center"/>
    </xf>
    <xf numFmtId="49" fontId="77" fillId="48" borderId="101" xfId="0" applyNumberFormat="1" applyFont="1" applyFill="1" applyBorder="1" applyAlignment="1">
      <alignment horizontal="center" vertical="center"/>
    </xf>
    <xf numFmtId="0" fontId="77" fillId="49" borderId="0" xfId="0" applyNumberFormat="1" applyFont="1" applyFill="1" applyBorder="1" applyAlignment="1">
      <alignment horizontal="center" vertical="center"/>
    </xf>
    <xf numFmtId="49" fontId="50" fillId="49" borderId="0" xfId="0" applyNumberFormat="1" applyFont="1" applyFill="1" applyBorder="1" applyAlignment="1">
      <alignment vertical="center"/>
    </xf>
    <xf numFmtId="0" fontId="309" fillId="49" borderId="0" xfId="0" applyNumberFormat="1" applyFont="1" applyFill="1" applyBorder="1" applyAlignment="1">
      <alignment horizontal="center" vertical="center"/>
    </xf>
    <xf numFmtId="49" fontId="100" fillId="49" borderId="0" xfId="0" applyNumberFormat="1" applyFont="1" applyFill="1" applyBorder="1" applyAlignment="1">
      <alignment horizontal="center" vertical="center"/>
    </xf>
    <xf numFmtId="49" fontId="125" fillId="49" borderId="0" xfId="0" applyNumberFormat="1" applyFont="1" applyFill="1" applyBorder="1" applyAlignment="1">
      <alignment horizontal="center" vertical="center"/>
    </xf>
    <xf numFmtId="0" fontId="0" fillId="49" borderId="0" xfId="0" applyFont="1" applyFill="1" applyBorder="1" applyAlignment="1">
      <alignment vertical="center"/>
    </xf>
    <xf numFmtId="49" fontId="39" fillId="49" borderId="0" xfId="0" applyNumberFormat="1" applyFont="1" applyFill="1" applyBorder="1" applyAlignment="1">
      <alignment horizontal="center" vertical="center"/>
    </xf>
    <xf numFmtId="0" fontId="0" fillId="38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/>
    </xf>
    <xf numFmtId="0" fontId="0" fillId="36" borderId="18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316" fillId="34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14" fontId="14" fillId="0" borderId="23" xfId="0" applyNumberFormat="1" applyFont="1" applyBorder="1" applyAlignment="1">
      <alignment horizontal="center"/>
    </xf>
    <xf numFmtId="14" fontId="14" fillId="0" borderId="0" xfId="0" applyNumberFormat="1" applyFont="1" applyBorder="1" applyAlignment="1">
      <alignment horizontal="center"/>
    </xf>
    <xf numFmtId="14" fontId="14" fillId="0" borderId="17" xfId="0" applyNumberFormat="1" applyFont="1" applyBorder="1" applyAlignment="1">
      <alignment horizontal="center"/>
    </xf>
    <xf numFmtId="20" fontId="14" fillId="0" borderId="24" xfId="0" applyNumberFormat="1" applyFont="1" applyBorder="1" applyAlignment="1">
      <alignment horizontal="center"/>
    </xf>
    <xf numFmtId="20" fontId="14" fillId="0" borderId="21" xfId="0" applyNumberFormat="1" applyFont="1" applyBorder="1" applyAlignment="1">
      <alignment horizontal="center"/>
    </xf>
    <xf numFmtId="20" fontId="14" fillId="0" borderId="32" xfId="0" applyNumberFormat="1" applyFont="1" applyBorder="1" applyAlignment="1">
      <alignment horizontal="center"/>
    </xf>
    <xf numFmtId="0" fontId="0" fillId="36" borderId="21" xfId="0" applyFont="1" applyFill="1" applyBorder="1" applyAlignment="1">
      <alignment/>
    </xf>
    <xf numFmtId="0" fontId="0" fillId="36" borderId="32" xfId="0" applyFont="1" applyFill="1" applyBorder="1" applyAlignment="1">
      <alignment/>
    </xf>
    <xf numFmtId="0" fontId="298" fillId="36" borderId="0" xfId="0" applyFont="1" applyFill="1" applyBorder="1" applyAlignment="1">
      <alignment/>
    </xf>
    <xf numFmtId="49" fontId="103" fillId="37" borderId="48" xfId="0" applyNumberFormat="1" applyFont="1" applyFill="1" applyBorder="1" applyAlignment="1">
      <alignment horizontal="center"/>
    </xf>
    <xf numFmtId="49" fontId="317" fillId="37" borderId="63" xfId="48" applyNumberFormat="1" applyFont="1" applyFill="1" applyBorder="1" applyAlignment="1">
      <alignment horizontal="center"/>
      <protection/>
    </xf>
    <xf numFmtId="49" fontId="317" fillId="37" borderId="61" xfId="48" applyNumberFormat="1" applyFont="1" applyFill="1" applyBorder="1" applyAlignment="1">
      <alignment horizontal="center"/>
      <protection/>
    </xf>
    <xf numFmtId="0" fontId="283" fillId="0" borderId="0" xfId="52" applyFont="1">
      <alignment/>
      <protection/>
    </xf>
    <xf numFmtId="0" fontId="283" fillId="0" borderId="102" xfId="48" applyBorder="1" applyAlignment="1">
      <alignment horizontal="center" vertical="center"/>
      <protection/>
    </xf>
    <xf numFmtId="0" fontId="283" fillId="0" borderId="103" xfId="48" applyBorder="1" applyAlignment="1">
      <alignment horizontal="center" vertical="center"/>
      <protection/>
    </xf>
    <xf numFmtId="0" fontId="283" fillId="0" borderId="104" xfId="48" applyBorder="1" applyAlignment="1">
      <alignment horizontal="center" vertical="center"/>
      <protection/>
    </xf>
    <xf numFmtId="0" fontId="285" fillId="0" borderId="0" xfId="48" applyFont="1" applyAlignment="1">
      <alignment horizontal="center"/>
      <protection/>
    </xf>
    <xf numFmtId="1" fontId="283" fillId="0" borderId="105" xfId="48" applyNumberFormat="1" applyBorder="1" applyAlignment="1">
      <alignment horizontal="center" vertical="center"/>
      <protection/>
    </xf>
    <xf numFmtId="1" fontId="283" fillId="0" borderId="106" xfId="48" applyNumberFormat="1" applyBorder="1" applyAlignment="1">
      <alignment horizontal="center" vertical="center"/>
      <protection/>
    </xf>
    <xf numFmtId="1" fontId="283" fillId="0" borderId="107" xfId="48" applyNumberFormat="1" applyBorder="1" applyAlignment="1">
      <alignment horizontal="center" vertical="center"/>
      <protection/>
    </xf>
    <xf numFmtId="0" fontId="318" fillId="0" borderId="0" xfId="0" applyFont="1" applyAlignment="1">
      <alignment/>
    </xf>
    <xf numFmtId="165" fontId="319" fillId="6" borderId="20" xfId="0" applyNumberFormat="1" applyFont="1" applyFill="1" applyBorder="1" applyAlignment="1">
      <alignment horizontal="center" vertical="center"/>
    </xf>
    <xf numFmtId="165" fontId="0" fillId="6" borderId="20" xfId="0" applyNumberFormat="1" applyFont="1" applyFill="1" applyBorder="1" applyAlignment="1">
      <alignment horizontal="center" vertical="center"/>
    </xf>
    <xf numFmtId="0" fontId="94" fillId="0" borderId="0" xfId="0" applyFont="1" applyBorder="1" applyAlignment="1">
      <alignment/>
    </xf>
    <xf numFmtId="0" fontId="164" fillId="0" borderId="108" xfId="0" applyFont="1" applyBorder="1" applyAlignment="1">
      <alignment horizontal="center"/>
    </xf>
    <xf numFmtId="0" fontId="99" fillId="0" borderId="109" xfId="0" applyFont="1" applyBorder="1" applyAlignment="1">
      <alignment horizontal="center"/>
    </xf>
    <xf numFmtId="0" fontId="99" fillId="0" borderId="109" xfId="0" applyFont="1" applyBorder="1" applyAlignment="1">
      <alignment horizontal="center" shrinkToFit="1"/>
    </xf>
    <xf numFmtId="0" fontId="320" fillId="0" borderId="0" xfId="0" applyFont="1" applyAlignment="1">
      <alignment horizontal="center"/>
    </xf>
    <xf numFmtId="14" fontId="321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73" fillId="0" borderId="0" xfId="0" applyFont="1" applyAlignment="1">
      <alignment vertical="center"/>
    </xf>
    <xf numFmtId="0" fontId="137" fillId="0" borderId="0" xfId="0" applyFont="1" applyAlignment="1">
      <alignment vertical="center"/>
    </xf>
    <xf numFmtId="0" fontId="170" fillId="0" borderId="0" xfId="0" applyFont="1" applyAlignment="1">
      <alignment vertical="center"/>
    </xf>
    <xf numFmtId="0" fontId="172" fillId="0" borderId="0" xfId="0" applyFont="1" applyAlignment="1">
      <alignment vertical="center"/>
    </xf>
    <xf numFmtId="1" fontId="308" fillId="4" borderId="103" xfId="48" applyNumberFormat="1" applyFont="1" applyFill="1" applyBorder="1" applyAlignment="1" applyProtection="1">
      <alignment horizontal="center" vertical="center"/>
      <protection locked="0"/>
    </xf>
    <xf numFmtId="1" fontId="308" fillId="4" borderId="46" xfId="48" applyNumberFormat="1" applyFont="1" applyFill="1" applyBorder="1" applyAlignment="1" applyProtection="1">
      <alignment horizontal="center" vertical="center"/>
      <protection locked="0"/>
    </xf>
    <xf numFmtId="0" fontId="308" fillId="4" borderId="72" xfId="48" applyFont="1" applyFill="1" applyBorder="1" applyAlignment="1" applyProtection="1">
      <alignment horizontal="center" vertical="center"/>
      <protection locked="0"/>
    </xf>
    <xf numFmtId="0" fontId="308" fillId="4" borderId="103" xfId="48" applyFont="1" applyFill="1" applyBorder="1" applyAlignment="1" applyProtection="1">
      <alignment horizontal="center" vertical="center"/>
      <protection locked="0"/>
    </xf>
    <xf numFmtId="0" fontId="308" fillId="4" borderId="46" xfId="48" applyFont="1" applyFill="1" applyBorder="1" applyAlignment="1" applyProtection="1">
      <alignment horizontal="center" vertical="center"/>
      <protection locked="0"/>
    </xf>
    <xf numFmtId="0" fontId="308" fillId="4" borderId="103" xfId="48" applyNumberFormat="1" applyFont="1" applyFill="1" applyBorder="1" applyAlignment="1" applyProtection="1">
      <alignment horizontal="center" vertical="center"/>
      <protection locked="0"/>
    </xf>
    <xf numFmtId="0" fontId="308" fillId="4" borderId="46" xfId="48" applyNumberFormat="1" applyFont="1" applyFill="1" applyBorder="1" applyAlignment="1" applyProtection="1">
      <alignment horizontal="center" vertical="center"/>
      <protection locked="0"/>
    </xf>
    <xf numFmtId="49" fontId="308" fillId="0" borderId="22" xfId="48" applyNumberFormat="1" applyFont="1" applyBorder="1" applyAlignment="1">
      <alignment horizontal="center" vertical="center" shrinkToFit="1"/>
      <protection/>
    </xf>
    <xf numFmtId="49" fontId="308" fillId="0" borderId="110" xfId="48" applyNumberFormat="1" applyFont="1" applyBorder="1" applyAlignment="1">
      <alignment horizontal="center" vertical="center" shrinkToFit="1"/>
      <protection/>
    </xf>
    <xf numFmtId="49" fontId="308" fillId="0" borderId="31" xfId="48" applyNumberFormat="1" applyFont="1" applyBorder="1" applyAlignment="1">
      <alignment horizontal="center" vertical="center" shrinkToFit="1"/>
      <protection/>
    </xf>
    <xf numFmtId="49" fontId="308" fillId="0" borderId="22" xfId="48" applyNumberFormat="1" applyFont="1" applyBorder="1" applyAlignment="1">
      <alignment horizontal="center" shrinkToFit="1"/>
      <protection/>
    </xf>
    <xf numFmtId="49" fontId="308" fillId="0" borderId="110" xfId="48" applyNumberFormat="1" applyFont="1" applyBorder="1" applyAlignment="1">
      <alignment horizontal="center" shrinkToFit="1"/>
      <protection/>
    </xf>
    <xf numFmtId="49" fontId="308" fillId="0" borderId="31" xfId="48" applyNumberFormat="1" applyFont="1" applyBorder="1" applyAlignment="1">
      <alignment horizontal="center" shrinkToFit="1"/>
      <protection/>
    </xf>
    <xf numFmtId="0" fontId="322" fillId="50" borderId="111" xfId="0" applyNumberFormat="1" applyFont="1" applyFill="1" applyBorder="1" applyAlignment="1">
      <alignment horizontal="center" vertical="center"/>
    </xf>
    <xf numFmtId="49" fontId="323" fillId="50" borderId="112" xfId="0" applyNumberFormat="1" applyFont="1" applyFill="1" applyBorder="1" applyAlignment="1">
      <alignment horizontal="center" vertical="center"/>
    </xf>
    <xf numFmtId="0" fontId="324" fillId="50" borderId="10" xfId="0" applyNumberFormat="1" applyFont="1" applyFill="1" applyBorder="1" applyAlignment="1">
      <alignment horizontal="center" vertical="center"/>
    </xf>
    <xf numFmtId="49" fontId="325" fillId="50" borderId="113" xfId="0" applyNumberFormat="1" applyFont="1" applyFill="1" applyBorder="1" applyAlignment="1">
      <alignment horizontal="center" vertical="center"/>
    </xf>
    <xf numFmtId="0" fontId="326" fillId="50" borderId="111" xfId="0" applyNumberFormat="1" applyFont="1" applyFill="1" applyBorder="1" applyAlignment="1">
      <alignment horizontal="center" vertical="center"/>
    </xf>
    <xf numFmtId="49" fontId="327" fillId="50" borderId="114" xfId="0" applyNumberFormat="1" applyFont="1" applyFill="1" applyBorder="1" applyAlignment="1">
      <alignment horizontal="center" vertical="center"/>
    </xf>
    <xf numFmtId="0" fontId="328" fillId="50" borderId="10" xfId="0" applyNumberFormat="1" applyFont="1" applyFill="1" applyBorder="1" applyAlignment="1">
      <alignment horizontal="center" vertical="center"/>
    </xf>
    <xf numFmtId="49" fontId="329" fillId="50" borderId="115" xfId="0" applyNumberFormat="1" applyFont="1" applyFill="1" applyBorder="1" applyAlignment="1">
      <alignment horizontal="center" vertical="center"/>
    </xf>
    <xf numFmtId="0" fontId="330" fillId="50" borderId="28" xfId="0" applyNumberFormat="1" applyFont="1" applyFill="1" applyBorder="1" applyAlignment="1">
      <alignment horizontal="center" vertical="center"/>
    </xf>
    <xf numFmtId="49" fontId="331" fillId="50" borderId="30" xfId="0" applyNumberFormat="1" applyFont="1" applyFill="1" applyBorder="1" applyAlignment="1">
      <alignment horizontal="center" vertical="center"/>
    </xf>
    <xf numFmtId="0" fontId="330" fillId="50" borderId="10" xfId="0" applyNumberFormat="1" applyFont="1" applyFill="1" applyBorder="1" applyAlignment="1">
      <alignment horizontal="center" vertical="center"/>
    </xf>
    <xf numFmtId="49" fontId="331" fillId="50" borderId="115" xfId="0" applyNumberFormat="1" applyFont="1" applyFill="1" applyBorder="1" applyAlignment="1">
      <alignment horizontal="center" vertical="center"/>
    </xf>
    <xf numFmtId="0" fontId="326" fillId="50" borderId="0" xfId="0" applyNumberFormat="1" applyFont="1" applyFill="1" applyBorder="1" applyAlignment="1">
      <alignment horizontal="center" vertical="center"/>
    </xf>
    <xf numFmtId="49" fontId="327" fillId="50" borderId="29" xfId="0" applyNumberFormat="1" applyFont="1" applyFill="1" applyBorder="1" applyAlignment="1">
      <alignment horizontal="center" vertical="center"/>
    </xf>
    <xf numFmtId="0" fontId="332" fillId="50" borderId="28" xfId="0" applyNumberFormat="1" applyFont="1" applyFill="1" applyBorder="1" applyAlignment="1">
      <alignment horizontal="center" vertical="center"/>
    </xf>
    <xf numFmtId="49" fontId="333" fillId="50" borderId="116" xfId="0" applyNumberFormat="1" applyFont="1" applyFill="1" applyBorder="1" applyAlignment="1">
      <alignment horizontal="center" vertical="center"/>
    </xf>
    <xf numFmtId="0" fontId="332" fillId="50" borderId="10" xfId="0" applyNumberFormat="1" applyFont="1" applyFill="1" applyBorder="1" applyAlignment="1">
      <alignment horizontal="center" vertical="center"/>
    </xf>
    <xf numFmtId="49" fontId="333" fillId="50" borderId="113" xfId="0" applyNumberFormat="1" applyFont="1" applyFill="1" applyBorder="1" applyAlignment="1">
      <alignment horizontal="center" vertical="center"/>
    </xf>
    <xf numFmtId="0" fontId="322" fillId="50" borderId="0" xfId="0" applyNumberFormat="1" applyFont="1" applyFill="1" applyBorder="1" applyAlignment="1">
      <alignment horizontal="center" vertical="center"/>
    </xf>
    <xf numFmtId="49" fontId="323" fillId="50" borderId="26" xfId="0" applyNumberFormat="1" applyFont="1" applyFill="1" applyBorder="1" applyAlignment="1">
      <alignment horizontal="center" vertical="center"/>
    </xf>
    <xf numFmtId="49" fontId="330" fillId="51" borderId="10" xfId="0" applyNumberFormat="1" applyFont="1" applyFill="1" applyBorder="1" applyAlignment="1">
      <alignment horizontal="center" vertical="center"/>
    </xf>
    <xf numFmtId="49" fontId="331" fillId="51" borderId="115" xfId="0" applyNumberFormat="1" applyFont="1" applyFill="1" applyBorder="1" applyAlignment="1">
      <alignment horizontal="center" vertical="center"/>
    </xf>
    <xf numFmtId="0" fontId="326" fillId="51" borderId="10" xfId="0" applyNumberFormat="1" applyFont="1" applyFill="1" applyBorder="1" applyAlignment="1">
      <alignment horizontal="center" vertical="center"/>
    </xf>
    <xf numFmtId="49" fontId="327" fillId="51" borderId="115" xfId="0" applyNumberFormat="1" applyFont="1" applyFill="1" applyBorder="1" applyAlignment="1">
      <alignment horizontal="center" vertical="center"/>
    </xf>
    <xf numFmtId="0" fontId="332" fillId="51" borderId="10" xfId="0" applyNumberFormat="1" applyFont="1" applyFill="1" applyBorder="1" applyAlignment="1">
      <alignment horizontal="center" vertical="center"/>
    </xf>
    <xf numFmtId="49" fontId="333" fillId="51" borderId="113" xfId="0" applyNumberFormat="1" applyFont="1" applyFill="1" applyBorder="1" applyAlignment="1">
      <alignment horizontal="center" vertical="center"/>
    </xf>
    <xf numFmtId="0" fontId="322" fillId="51" borderId="10" xfId="0" applyNumberFormat="1" applyFont="1" applyFill="1" applyBorder="1" applyAlignment="1">
      <alignment horizontal="center" vertical="center"/>
    </xf>
    <xf numFmtId="49" fontId="323" fillId="51" borderId="113" xfId="0" applyNumberFormat="1" applyFont="1" applyFill="1" applyBorder="1" applyAlignment="1">
      <alignment horizontal="center" vertical="center"/>
    </xf>
    <xf numFmtId="0" fontId="322" fillId="51" borderId="111" xfId="0" applyNumberFormat="1" applyFont="1" applyFill="1" applyBorder="1" applyAlignment="1">
      <alignment horizontal="center" vertical="center"/>
    </xf>
    <xf numFmtId="49" fontId="323" fillId="51" borderId="112" xfId="0" applyNumberFormat="1" applyFont="1" applyFill="1" applyBorder="1" applyAlignment="1">
      <alignment horizontal="center" vertical="center"/>
    </xf>
    <xf numFmtId="0" fontId="324" fillId="51" borderId="10" xfId="0" applyNumberFormat="1" applyFont="1" applyFill="1" applyBorder="1" applyAlignment="1">
      <alignment horizontal="center" vertical="center"/>
    </xf>
    <xf numFmtId="49" fontId="325" fillId="51" borderId="113" xfId="0" applyNumberFormat="1" applyFont="1" applyFill="1" applyBorder="1" applyAlignment="1">
      <alignment horizontal="center" vertical="center"/>
    </xf>
    <xf numFmtId="0" fontId="326" fillId="51" borderId="111" xfId="0" applyNumberFormat="1" applyFont="1" applyFill="1" applyBorder="1" applyAlignment="1">
      <alignment horizontal="center" vertical="center"/>
    </xf>
    <xf numFmtId="49" fontId="327" fillId="51" borderId="114" xfId="0" applyNumberFormat="1" applyFont="1" applyFill="1" applyBorder="1" applyAlignment="1">
      <alignment horizontal="center" vertical="center"/>
    </xf>
    <xf numFmtId="0" fontId="328" fillId="51" borderId="10" xfId="0" applyNumberFormat="1" applyFont="1" applyFill="1" applyBorder="1" applyAlignment="1">
      <alignment horizontal="center" vertical="center"/>
    </xf>
    <xf numFmtId="49" fontId="329" fillId="51" borderId="115" xfId="0" applyNumberFormat="1" applyFont="1" applyFill="1" applyBorder="1" applyAlignment="1">
      <alignment horizontal="center" vertical="center"/>
    </xf>
    <xf numFmtId="0" fontId="328" fillId="52" borderId="102" xfId="0" applyNumberFormat="1" applyFont="1" applyFill="1" applyBorder="1" applyAlignment="1">
      <alignment horizontal="center" vertical="center"/>
    </xf>
    <xf numFmtId="49" fontId="329" fillId="52" borderId="117" xfId="0" applyNumberFormat="1" applyFont="1" applyFill="1" applyBorder="1" applyAlignment="1">
      <alignment horizontal="center" vertical="center"/>
    </xf>
    <xf numFmtId="0" fontId="330" fillId="52" borderId="28" xfId="0" applyNumberFormat="1" applyFont="1" applyFill="1" applyBorder="1" applyAlignment="1">
      <alignment horizontal="center" vertical="center"/>
    </xf>
    <xf numFmtId="49" fontId="331" fillId="52" borderId="30" xfId="0" applyNumberFormat="1" applyFont="1" applyFill="1" applyBorder="1" applyAlignment="1">
      <alignment horizontal="center" vertical="center"/>
    </xf>
    <xf numFmtId="0" fontId="324" fillId="52" borderId="102" xfId="0" applyNumberFormat="1" applyFont="1" applyFill="1" applyBorder="1" applyAlignment="1">
      <alignment horizontal="center" vertical="center"/>
    </xf>
    <xf numFmtId="49" fontId="325" fillId="52" borderId="118" xfId="0" applyNumberFormat="1" applyFont="1" applyFill="1" applyBorder="1" applyAlignment="1">
      <alignment horizontal="center" vertical="center"/>
    </xf>
    <xf numFmtId="0" fontId="332" fillId="52" borderId="28" xfId="0" applyNumberFormat="1" applyFont="1" applyFill="1" applyBorder="1" applyAlignment="1">
      <alignment horizontal="center" vertical="center"/>
    </xf>
    <xf numFmtId="49" fontId="333" fillId="52" borderId="116" xfId="0" applyNumberFormat="1" applyFont="1" applyFill="1" applyBorder="1" applyAlignment="1">
      <alignment horizontal="center" vertical="center"/>
    </xf>
    <xf numFmtId="0" fontId="0" fillId="35" borderId="119" xfId="0" applyFont="1" applyFill="1" applyBorder="1" applyAlignment="1">
      <alignment/>
    </xf>
    <xf numFmtId="0" fontId="0" fillId="36" borderId="120" xfId="0" applyFont="1" applyFill="1" applyBorder="1" applyAlignment="1">
      <alignment horizontal="center" vertical="center"/>
    </xf>
    <xf numFmtId="0" fontId="0" fillId="36" borderId="121" xfId="0" applyFont="1" applyFill="1" applyBorder="1" applyAlignment="1">
      <alignment horizontal="center" vertical="center"/>
    </xf>
    <xf numFmtId="0" fontId="0" fillId="36" borderId="122" xfId="0" applyFont="1" applyFill="1" applyBorder="1" applyAlignment="1">
      <alignment horizontal="center" vertical="center"/>
    </xf>
    <xf numFmtId="0" fontId="0" fillId="36" borderId="123" xfId="0" applyFont="1" applyFill="1" applyBorder="1" applyAlignment="1">
      <alignment horizontal="center" vertical="center"/>
    </xf>
    <xf numFmtId="0" fontId="29" fillId="36" borderId="110" xfId="0" applyFont="1" applyFill="1" applyBorder="1" applyAlignment="1">
      <alignment/>
    </xf>
    <xf numFmtId="0" fontId="0" fillId="36" borderId="82" xfId="0" applyFont="1" applyFill="1" applyBorder="1" applyAlignment="1">
      <alignment/>
    </xf>
    <xf numFmtId="0" fontId="0" fillId="36" borderId="124" xfId="0" applyFont="1" applyFill="1" applyBorder="1" applyAlignment="1">
      <alignment horizontal="center"/>
    </xf>
    <xf numFmtId="0" fontId="0" fillId="36" borderId="82" xfId="0" applyFont="1" applyFill="1" applyBorder="1" applyAlignment="1">
      <alignment horizontal="center"/>
    </xf>
    <xf numFmtId="1" fontId="0" fillId="36" borderId="124" xfId="0" applyNumberFormat="1" applyFont="1" applyFill="1" applyBorder="1" applyAlignment="1">
      <alignment horizontal="center"/>
    </xf>
    <xf numFmtId="0" fontId="0" fillId="36" borderId="84" xfId="0" applyFont="1" applyFill="1" applyBorder="1" applyAlignment="1">
      <alignment horizontal="center"/>
    </xf>
    <xf numFmtId="0" fontId="14" fillId="0" borderId="120" xfId="0" applyFont="1" applyBorder="1" applyAlignment="1">
      <alignment horizontal="center" vertical="center"/>
    </xf>
    <xf numFmtId="0" fontId="14" fillId="0" borderId="121" xfId="0" applyFont="1" applyBorder="1" applyAlignment="1">
      <alignment horizontal="center" vertical="center"/>
    </xf>
    <xf numFmtId="0" fontId="14" fillId="0" borderId="122" xfId="0" applyFont="1" applyBorder="1" applyAlignment="1">
      <alignment horizontal="center" vertical="center"/>
    </xf>
    <xf numFmtId="0" fontId="313" fillId="0" borderId="125" xfId="0" applyFont="1" applyBorder="1" applyAlignment="1">
      <alignment horizontal="center"/>
    </xf>
    <xf numFmtId="0" fontId="313" fillId="0" borderId="90" xfId="0" applyFont="1" applyBorder="1" applyAlignment="1">
      <alignment horizontal="center"/>
    </xf>
    <xf numFmtId="0" fontId="313" fillId="0" borderId="126" xfId="0" applyFont="1" applyBorder="1" applyAlignment="1">
      <alignment horizontal="center"/>
    </xf>
    <xf numFmtId="0" fontId="334" fillId="0" borderId="0" xfId="0" applyFont="1" applyAlignment="1">
      <alignment horizontal="center"/>
    </xf>
    <xf numFmtId="49" fontId="74" fillId="0" borderId="0" xfId="50" applyNumberFormat="1" applyFont="1" applyBorder="1" applyAlignment="1">
      <alignment vertical="center"/>
      <protection/>
    </xf>
    <xf numFmtId="0" fontId="179" fillId="0" borderId="0" xfId="50" applyFont="1" applyBorder="1" applyAlignment="1">
      <alignment horizontal="center"/>
      <protection/>
    </xf>
    <xf numFmtId="49" fontId="74" fillId="0" borderId="0" xfId="50" applyNumberFormat="1" applyFont="1" applyBorder="1" applyAlignment="1">
      <alignment horizontal="left" vertical="center"/>
      <protection/>
    </xf>
    <xf numFmtId="49" fontId="335" fillId="0" borderId="0" xfId="50" applyNumberFormat="1" applyFont="1" applyBorder="1" applyAlignment="1">
      <alignment horizontal="center" vertical="center"/>
      <protection/>
    </xf>
    <xf numFmtId="49" fontId="336" fillId="0" borderId="0" xfId="50" applyNumberFormat="1" applyFont="1" applyBorder="1" applyAlignment="1">
      <alignment horizontal="right"/>
      <protection/>
    </xf>
    <xf numFmtId="1" fontId="311" fillId="43" borderId="127" xfId="50" applyNumberFormat="1" applyFont="1" applyFill="1" applyBorder="1" applyAlignment="1">
      <alignment horizontal="center"/>
      <protection/>
    </xf>
    <xf numFmtId="0" fontId="337" fillId="53" borderId="128" xfId="50" applyFont="1" applyFill="1" applyBorder="1" applyAlignment="1">
      <alignment horizontal="center"/>
      <protection/>
    </xf>
    <xf numFmtId="0" fontId="337" fillId="53" borderId="129" xfId="50" applyFont="1" applyFill="1" applyBorder="1" applyAlignment="1">
      <alignment horizontal="center"/>
      <protection/>
    </xf>
    <xf numFmtId="0" fontId="337" fillId="53" borderId="130" xfId="50" applyFont="1" applyFill="1" applyBorder="1" applyAlignment="1">
      <alignment horizontal="center"/>
      <protection/>
    </xf>
    <xf numFmtId="0" fontId="337" fillId="53" borderId="131" xfId="50" applyFont="1" applyFill="1" applyBorder="1" applyAlignment="1">
      <alignment horizontal="center"/>
      <protection/>
    </xf>
    <xf numFmtId="0" fontId="338" fillId="54" borderId="132" xfId="50" applyFont="1" applyFill="1" applyBorder="1" applyAlignment="1">
      <alignment horizontal="center"/>
      <protection/>
    </xf>
    <xf numFmtId="0" fontId="338" fillId="54" borderId="133" xfId="50" applyFont="1" applyFill="1" applyBorder="1" applyAlignment="1">
      <alignment horizontal="center"/>
      <protection/>
    </xf>
    <xf numFmtId="0" fontId="338" fillId="54" borderId="134" xfId="50" applyFont="1" applyFill="1" applyBorder="1" applyAlignment="1">
      <alignment horizontal="center"/>
      <protection/>
    </xf>
    <xf numFmtId="0" fontId="338" fillId="54" borderId="135" xfId="50" applyFont="1" applyFill="1" applyBorder="1" applyAlignment="1">
      <alignment horizontal="center"/>
      <protection/>
    </xf>
    <xf numFmtId="0" fontId="0" fillId="0" borderId="19" xfId="0" applyFont="1" applyBorder="1" applyAlignment="1">
      <alignment/>
    </xf>
    <xf numFmtId="0" fontId="339" fillId="36" borderId="136" xfId="0" applyFont="1" applyFill="1" applyBorder="1" applyAlignment="1">
      <alignment/>
    </xf>
    <xf numFmtId="0" fontId="0" fillId="36" borderId="102" xfId="0" applyFont="1" applyFill="1" applyBorder="1" applyAlignment="1">
      <alignment/>
    </xf>
    <xf numFmtId="0" fontId="0" fillId="36" borderId="118" xfId="0" applyFont="1" applyFill="1" applyBorder="1" applyAlignment="1">
      <alignment/>
    </xf>
    <xf numFmtId="0" fontId="340" fillId="36" borderId="22" xfId="0" applyFont="1" applyFill="1" applyBorder="1" applyAlignment="1">
      <alignment horizontal="center"/>
    </xf>
    <xf numFmtId="0" fontId="340" fillId="36" borderId="121" xfId="0" applyFont="1" applyFill="1" applyBorder="1" applyAlignment="1">
      <alignment horizontal="center"/>
    </xf>
    <xf numFmtId="0" fontId="340" fillId="36" borderId="122" xfId="0" applyFont="1" applyFill="1" applyBorder="1" applyAlignment="1">
      <alignment horizontal="center"/>
    </xf>
    <xf numFmtId="49" fontId="109" fillId="55" borderId="111" xfId="50" applyNumberFormat="1" applyFont="1" applyFill="1" applyBorder="1" applyAlignment="1">
      <alignment/>
      <protection/>
    </xf>
    <xf numFmtId="49" fontId="109" fillId="55" borderId="137" xfId="50" applyNumberFormat="1" applyFont="1" applyFill="1" applyBorder="1" applyAlignment="1">
      <alignment/>
      <protection/>
    </xf>
    <xf numFmtId="49" fontId="116" fillId="55" borderId="138" xfId="50" applyNumberFormat="1" applyFont="1" applyFill="1" applyBorder="1" applyAlignment="1">
      <alignment/>
      <protection/>
    </xf>
    <xf numFmtId="49" fontId="109" fillId="55" borderId="138" xfId="50" applyNumberFormat="1" applyFont="1" applyFill="1" applyBorder="1" applyAlignment="1">
      <alignment/>
      <protection/>
    </xf>
    <xf numFmtId="49" fontId="109" fillId="55" borderId="139" xfId="50" applyNumberFormat="1" applyFont="1" applyFill="1" applyBorder="1" applyAlignment="1">
      <alignment/>
      <protection/>
    </xf>
    <xf numFmtId="1" fontId="52" fillId="56" borderId="0" xfId="50" applyNumberFormat="1" applyFont="1" applyFill="1" applyBorder="1" applyAlignment="1">
      <alignment horizontal="center"/>
      <protection/>
    </xf>
    <xf numFmtId="1" fontId="52" fillId="57" borderId="140" xfId="50" applyNumberFormat="1" applyFont="1" applyFill="1" applyBorder="1" applyAlignment="1">
      <alignment horizontal="center"/>
      <protection/>
    </xf>
    <xf numFmtId="1" fontId="52" fillId="56" borderId="136" xfId="50" applyNumberFormat="1" applyFont="1" applyFill="1" applyBorder="1" applyAlignment="1">
      <alignment horizontal="center"/>
      <protection/>
    </xf>
    <xf numFmtId="0" fontId="294" fillId="0" borderId="0" xfId="50" applyFont="1" applyAlignment="1">
      <alignment/>
      <protection/>
    </xf>
    <xf numFmtId="0" fontId="294" fillId="0" borderId="0" xfId="50" applyFont="1" applyAlignment="1">
      <alignment horizontal="left"/>
      <protection/>
    </xf>
    <xf numFmtId="0" fontId="341" fillId="0" borderId="0" xfId="50" applyFont="1" applyAlignment="1">
      <alignment/>
      <protection/>
    </xf>
    <xf numFmtId="14" fontId="342" fillId="0" borderId="0" xfId="50" applyNumberFormat="1" applyFont="1" applyAlignment="1">
      <alignment vertical="center"/>
      <protection/>
    </xf>
    <xf numFmtId="49" fontId="343" fillId="50" borderId="141" xfId="0" applyNumberFormat="1" applyFont="1" applyFill="1" applyBorder="1" applyAlignment="1">
      <alignment horizontal="center" vertical="center" shrinkToFit="1"/>
    </xf>
    <xf numFmtId="49" fontId="344" fillId="50" borderId="142" xfId="0" applyNumberFormat="1" applyFont="1" applyFill="1" applyBorder="1" applyAlignment="1">
      <alignment horizontal="center" vertical="center" shrinkToFit="1"/>
    </xf>
    <xf numFmtId="49" fontId="345" fillId="51" borderId="142" xfId="0" applyNumberFormat="1" applyFont="1" applyFill="1" applyBorder="1" applyAlignment="1">
      <alignment horizontal="center" vertical="center" shrinkToFit="1"/>
    </xf>
    <xf numFmtId="49" fontId="343" fillId="51" borderId="142" xfId="0" applyNumberFormat="1" applyFont="1" applyFill="1" applyBorder="1" applyAlignment="1">
      <alignment horizontal="center" vertical="center" shrinkToFit="1"/>
    </xf>
    <xf numFmtId="49" fontId="345" fillId="50" borderId="143" xfId="0" applyNumberFormat="1" applyFont="1" applyFill="1" applyBorder="1" applyAlignment="1">
      <alignment horizontal="center" vertical="center" shrinkToFit="1"/>
    </xf>
    <xf numFmtId="49" fontId="346" fillId="50" borderId="141" xfId="0" applyNumberFormat="1" applyFont="1" applyFill="1" applyBorder="1" applyAlignment="1">
      <alignment horizontal="center" vertical="center" shrinkToFit="1"/>
    </xf>
    <xf numFmtId="49" fontId="347" fillId="50" borderId="142" xfId="0" applyNumberFormat="1" applyFont="1" applyFill="1" applyBorder="1" applyAlignment="1">
      <alignment horizontal="center" vertical="center" shrinkToFit="1"/>
    </xf>
    <xf numFmtId="49" fontId="348" fillId="51" borderId="142" xfId="0" applyNumberFormat="1" applyFont="1" applyFill="1" applyBorder="1" applyAlignment="1">
      <alignment horizontal="center" vertical="center" shrinkToFit="1"/>
    </xf>
    <xf numFmtId="49" fontId="346" fillId="51" borderId="142" xfId="0" applyNumberFormat="1" applyFont="1" applyFill="1" applyBorder="1" applyAlignment="1">
      <alignment horizontal="center" vertical="center" shrinkToFit="1"/>
    </xf>
    <xf numFmtId="49" fontId="348" fillId="50" borderId="143" xfId="0" applyNumberFormat="1" applyFont="1" applyFill="1" applyBorder="1" applyAlignment="1">
      <alignment horizontal="center" vertical="center" shrinkToFit="1"/>
    </xf>
    <xf numFmtId="49" fontId="343" fillId="51" borderId="141" xfId="0" applyNumberFormat="1" applyFont="1" applyFill="1" applyBorder="1" applyAlignment="1">
      <alignment horizontal="center" vertical="center" shrinkToFit="1"/>
    </xf>
    <xf numFmtId="49" fontId="344" fillId="51" borderId="142" xfId="0" applyNumberFormat="1" applyFont="1" applyFill="1" applyBorder="1" applyAlignment="1">
      <alignment horizontal="center" vertical="center" shrinkToFit="1"/>
    </xf>
    <xf numFmtId="49" fontId="345" fillId="50" borderId="142" xfId="0" applyNumberFormat="1" applyFont="1" applyFill="1" applyBorder="1" applyAlignment="1">
      <alignment horizontal="center" vertical="center" shrinkToFit="1"/>
    </xf>
    <xf numFmtId="49" fontId="343" fillId="50" borderId="62" xfId="0" applyNumberFormat="1" applyFont="1" applyFill="1" applyBorder="1" applyAlignment="1">
      <alignment horizontal="center" vertical="center" shrinkToFit="1"/>
    </xf>
    <xf numFmtId="49" fontId="344" fillId="52" borderId="136" xfId="0" applyNumberFormat="1" applyFont="1" applyFill="1" applyBorder="1" applyAlignment="1">
      <alignment horizontal="center" vertical="center" shrinkToFit="1"/>
    </xf>
    <xf numFmtId="49" fontId="345" fillId="52" borderId="143" xfId="0" applyNumberFormat="1" applyFont="1" applyFill="1" applyBorder="1" applyAlignment="1">
      <alignment horizontal="center" vertical="center" shrinkToFit="1"/>
    </xf>
    <xf numFmtId="49" fontId="346" fillId="51" borderId="141" xfId="0" applyNumberFormat="1" applyFont="1" applyFill="1" applyBorder="1" applyAlignment="1">
      <alignment horizontal="center" vertical="center" shrinkToFit="1"/>
    </xf>
    <xf numFmtId="49" fontId="347" fillId="51" borderId="142" xfId="0" applyNumberFormat="1" applyFont="1" applyFill="1" applyBorder="1" applyAlignment="1">
      <alignment horizontal="center" vertical="center" shrinkToFit="1"/>
    </xf>
    <xf numFmtId="49" fontId="348" fillId="50" borderId="142" xfId="0" applyNumberFormat="1" applyFont="1" applyFill="1" applyBorder="1" applyAlignment="1">
      <alignment horizontal="center" vertical="center" shrinkToFit="1"/>
    </xf>
    <xf numFmtId="49" fontId="346" fillId="50" borderId="62" xfId="0" applyNumberFormat="1" applyFont="1" applyFill="1" applyBorder="1" applyAlignment="1">
      <alignment horizontal="center" vertical="center" shrinkToFit="1"/>
    </xf>
    <xf numFmtId="49" fontId="347" fillId="52" borderId="136" xfId="0" applyNumberFormat="1" applyFont="1" applyFill="1" applyBorder="1" applyAlignment="1">
      <alignment horizontal="center" vertical="center" shrinkToFit="1"/>
    </xf>
    <xf numFmtId="49" fontId="348" fillId="52" borderId="143" xfId="0" applyNumberFormat="1" applyFont="1" applyFill="1" applyBorder="1" applyAlignment="1">
      <alignment horizontal="center" vertical="center" shrinkToFit="1"/>
    </xf>
    <xf numFmtId="0" fontId="349" fillId="0" borderId="144" xfId="50" applyFont="1" applyBorder="1" applyAlignment="1">
      <alignment horizontal="center"/>
      <protection/>
    </xf>
    <xf numFmtId="0" fontId="349" fillId="0" borderId="0" xfId="50" applyFont="1" applyBorder="1" applyAlignment="1">
      <alignment horizontal="center"/>
      <protection/>
    </xf>
    <xf numFmtId="0" fontId="349" fillId="0" borderId="145" xfId="50" applyFont="1" applyBorder="1" applyAlignment="1">
      <alignment horizontal="center"/>
      <protection/>
    </xf>
    <xf numFmtId="2" fontId="350" fillId="58" borderId="146" xfId="50" applyNumberFormat="1" applyFont="1" applyFill="1" applyBorder="1" applyAlignment="1">
      <alignment horizontal="center"/>
      <protection/>
    </xf>
    <xf numFmtId="2" fontId="350" fillId="59" borderId="147" xfId="50" applyNumberFormat="1" applyFont="1" applyFill="1" applyBorder="1" applyAlignment="1">
      <alignment horizontal="center"/>
      <protection/>
    </xf>
    <xf numFmtId="2" fontId="29" fillId="59" borderId="148" xfId="50" applyNumberFormat="1" applyFont="1" applyFill="1" applyBorder="1" applyAlignment="1">
      <alignment horizontal="center"/>
      <protection/>
    </xf>
    <xf numFmtId="2" fontId="350" fillId="58" borderId="148" xfId="50" applyNumberFormat="1" applyFont="1" applyFill="1" applyBorder="1" applyAlignment="1">
      <alignment horizontal="center"/>
      <protection/>
    </xf>
    <xf numFmtId="2" fontId="29" fillId="59" borderId="146" xfId="50" applyNumberFormat="1" applyFont="1" applyFill="1" applyBorder="1" applyAlignment="1">
      <alignment horizontal="center"/>
      <protection/>
    </xf>
    <xf numFmtId="0" fontId="312" fillId="0" borderId="149" xfId="50" applyFont="1" applyBorder="1" applyAlignment="1">
      <alignment horizontal="center"/>
      <protection/>
    </xf>
    <xf numFmtId="0" fontId="351" fillId="37" borderId="150" xfId="50" applyFont="1" applyFill="1" applyBorder="1" applyAlignment="1">
      <alignment horizontal="center"/>
      <protection/>
    </xf>
    <xf numFmtId="0" fontId="351" fillId="37" borderId="151" xfId="50" applyFont="1" applyFill="1" applyBorder="1" applyAlignment="1">
      <alignment horizontal="center"/>
      <protection/>
    </xf>
    <xf numFmtId="2" fontId="29" fillId="59" borderId="152" xfId="50" applyNumberFormat="1" applyFont="1" applyFill="1" applyBorder="1" applyAlignment="1">
      <alignment horizontal="center"/>
      <protection/>
    </xf>
    <xf numFmtId="0" fontId="349" fillId="0" borderId="153" xfId="50" applyFont="1" applyBorder="1" applyAlignment="1">
      <alignment horizontal="center"/>
      <protection/>
    </xf>
    <xf numFmtId="0" fontId="351" fillId="37" borderId="154" xfId="50" applyFont="1" applyFill="1" applyBorder="1" applyAlignment="1">
      <alignment horizontal="center"/>
      <protection/>
    </xf>
    <xf numFmtId="0" fontId="283" fillId="0" borderId="0" xfId="53">
      <alignment/>
      <protection/>
    </xf>
    <xf numFmtId="0" fontId="285" fillId="0" borderId="0" xfId="53" applyFont="1" applyAlignment="1">
      <alignment vertical="center"/>
      <protection/>
    </xf>
    <xf numFmtId="0" fontId="283" fillId="0" borderId="0" xfId="53" applyAlignment="1">
      <alignment vertical="center"/>
      <protection/>
    </xf>
    <xf numFmtId="0" fontId="352" fillId="0" borderId="0" xfId="53" applyFont="1" applyAlignment="1">
      <alignment/>
      <protection/>
    </xf>
    <xf numFmtId="0" fontId="304" fillId="0" borderId="0" xfId="53" applyFont="1" applyAlignment="1">
      <alignment/>
      <protection/>
    </xf>
    <xf numFmtId="0" fontId="353" fillId="0" borderId="0" xfId="53" applyFont="1" applyAlignment="1">
      <alignment horizontal="center" vertical="center"/>
      <protection/>
    </xf>
    <xf numFmtId="0" fontId="353" fillId="0" borderId="0" xfId="53" applyFont="1" applyAlignment="1">
      <alignment vertical="center"/>
      <protection/>
    </xf>
    <xf numFmtId="0" fontId="283" fillId="0" borderId="0" xfId="53" applyBorder="1">
      <alignment/>
      <protection/>
    </xf>
    <xf numFmtId="0" fontId="283" fillId="0" borderId="17" xfId="53" applyBorder="1">
      <alignment/>
      <protection/>
    </xf>
    <xf numFmtId="0" fontId="354" fillId="0" borderId="0" xfId="53" applyFont="1" applyAlignment="1">
      <alignment horizontal="center"/>
      <protection/>
    </xf>
    <xf numFmtId="0" fontId="354" fillId="0" borderId="31" xfId="53" applyFont="1" applyBorder="1" applyAlignment="1">
      <alignment horizontal="center"/>
      <protection/>
    </xf>
    <xf numFmtId="0" fontId="354" fillId="0" borderId="155" xfId="53" applyFont="1" applyBorder="1" applyAlignment="1">
      <alignment horizontal="center"/>
      <protection/>
    </xf>
    <xf numFmtId="0" fontId="354" fillId="0" borderId="156" xfId="53" applyFont="1" applyBorder="1" applyAlignment="1">
      <alignment horizontal="center"/>
      <protection/>
    </xf>
    <xf numFmtId="0" fontId="354" fillId="0" borderId="157" xfId="53" applyFont="1" applyBorder="1" applyAlignment="1">
      <alignment horizontal="center" vertical="center"/>
      <protection/>
    </xf>
    <xf numFmtId="0" fontId="283" fillId="0" borderId="158" xfId="53" applyBorder="1">
      <alignment/>
      <protection/>
    </xf>
    <xf numFmtId="0" fontId="283" fillId="0" borderId="24" xfId="53" applyFill="1" applyBorder="1" applyAlignment="1">
      <alignment horizontal="center"/>
      <protection/>
    </xf>
    <xf numFmtId="0" fontId="283" fillId="0" borderId="0" xfId="53" applyFill="1">
      <alignment/>
      <protection/>
    </xf>
    <xf numFmtId="0" fontId="283" fillId="0" borderId="24" xfId="53" applyBorder="1" applyAlignment="1">
      <alignment horizontal="center"/>
      <protection/>
    </xf>
    <xf numFmtId="0" fontId="354" fillId="0" borderId="118" xfId="53" applyFont="1" applyBorder="1" applyAlignment="1">
      <alignment horizontal="center" vertical="center"/>
      <protection/>
    </xf>
    <xf numFmtId="0" fontId="283" fillId="0" borderId="103" xfId="53" applyBorder="1">
      <alignment/>
      <protection/>
    </xf>
    <xf numFmtId="0" fontId="283" fillId="0" borderId="21" xfId="53" applyFill="1" applyBorder="1" applyAlignment="1">
      <alignment horizontal="center"/>
      <protection/>
    </xf>
    <xf numFmtId="0" fontId="283" fillId="0" borderId="21" xfId="53" applyBorder="1" applyAlignment="1">
      <alignment horizontal="center"/>
      <protection/>
    </xf>
    <xf numFmtId="49" fontId="308" fillId="0" borderId="107" xfId="53" applyNumberFormat="1" applyFont="1" applyBorder="1" applyAlignment="1">
      <alignment horizontal="center" vertical="center"/>
      <protection/>
    </xf>
    <xf numFmtId="0" fontId="354" fillId="0" borderId="86" xfId="53" applyFont="1" applyBorder="1" applyAlignment="1">
      <alignment horizontal="center" vertical="center"/>
      <protection/>
    </xf>
    <xf numFmtId="0" fontId="283" fillId="0" borderId="46" xfId="53" applyBorder="1">
      <alignment/>
      <protection/>
    </xf>
    <xf numFmtId="0" fontId="283" fillId="0" borderId="32" xfId="53" applyFill="1" applyBorder="1" applyAlignment="1">
      <alignment horizontal="center"/>
      <protection/>
    </xf>
    <xf numFmtId="49" fontId="308" fillId="0" borderId="107" xfId="53" applyNumberFormat="1" applyFont="1" applyFill="1" applyBorder="1" applyAlignment="1">
      <alignment horizontal="center" vertical="center"/>
      <protection/>
    </xf>
    <xf numFmtId="0" fontId="283" fillId="0" borderId="32" xfId="53" applyBorder="1" applyAlignment="1">
      <alignment horizontal="center"/>
      <protection/>
    </xf>
    <xf numFmtId="0" fontId="283" fillId="0" borderId="120" xfId="53" applyBorder="1" applyAlignment="1">
      <alignment/>
      <protection/>
    </xf>
    <xf numFmtId="0" fontId="283" fillId="0" borderId="120" xfId="53" applyBorder="1">
      <alignment/>
      <protection/>
    </xf>
    <xf numFmtId="0" fontId="283" fillId="0" borderId="122" xfId="53" applyBorder="1" applyAlignment="1">
      <alignment/>
      <protection/>
    </xf>
    <xf numFmtId="0" fontId="283" fillId="0" borderId="122" xfId="53" applyBorder="1">
      <alignment/>
      <protection/>
    </xf>
    <xf numFmtId="0" fontId="354" fillId="0" borderId="156" xfId="53" applyFont="1" applyFill="1" applyBorder="1" applyAlignment="1">
      <alignment horizontal="center"/>
      <protection/>
    </xf>
    <xf numFmtId="0" fontId="354" fillId="0" borderId="0" xfId="53" applyFont="1" applyFill="1" applyAlignment="1">
      <alignment horizontal="center"/>
      <protection/>
    </xf>
    <xf numFmtId="0" fontId="354" fillId="0" borderId="159" xfId="53" applyFont="1" applyBorder="1" applyAlignment="1">
      <alignment horizontal="center"/>
      <protection/>
    </xf>
    <xf numFmtId="0" fontId="191" fillId="0" borderId="0" xfId="49" applyFont="1">
      <alignment/>
      <protection/>
    </xf>
    <xf numFmtId="0" fontId="283" fillId="0" borderId="160" xfId="53" applyBorder="1">
      <alignment/>
      <protection/>
    </xf>
    <xf numFmtId="0" fontId="297" fillId="0" borderId="160" xfId="53" applyFont="1" applyFill="1" applyBorder="1" applyAlignment="1">
      <alignment horizontal="right"/>
      <protection/>
    </xf>
    <xf numFmtId="0" fontId="355" fillId="0" borderId="95" xfId="50" applyFont="1" applyBorder="1" applyAlignment="1">
      <alignment horizontal="center"/>
      <protection/>
    </xf>
    <xf numFmtId="0" fontId="355" fillId="0" borderId="91" xfId="50" applyFont="1" applyBorder="1" applyAlignment="1">
      <alignment horizontal="center"/>
      <protection/>
    </xf>
    <xf numFmtId="0" fontId="355" fillId="0" borderId="90" xfId="50" applyFont="1" applyBorder="1" applyAlignment="1">
      <alignment horizontal="center"/>
      <protection/>
    </xf>
    <xf numFmtId="0" fontId="355" fillId="0" borderId="149" xfId="50" applyFont="1" applyBorder="1" applyAlignment="1">
      <alignment horizontal="center"/>
      <protection/>
    </xf>
    <xf numFmtId="0" fontId="355" fillId="0" borderId="161" xfId="50" applyFont="1" applyBorder="1" applyAlignment="1">
      <alignment horizontal="center"/>
      <protection/>
    </xf>
    <xf numFmtId="0" fontId="92" fillId="0" borderId="0" xfId="50" applyFont="1" applyBorder="1" applyAlignment="1">
      <alignment horizontal="center"/>
      <protection/>
    </xf>
    <xf numFmtId="0" fontId="92" fillId="0" borderId="145" xfId="50" applyFont="1" applyBorder="1" applyAlignment="1">
      <alignment horizontal="center"/>
      <protection/>
    </xf>
    <xf numFmtId="0" fontId="92" fillId="0" borderId="144" xfId="50" applyFont="1" applyBorder="1" applyAlignment="1">
      <alignment horizontal="center"/>
      <protection/>
    </xf>
    <xf numFmtId="0" fontId="92" fillId="0" borderId="153" xfId="50" applyFont="1" applyBorder="1" applyAlignment="1">
      <alignment horizontal="center"/>
      <protection/>
    </xf>
    <xf numFmtId="0" fontId="351" fillId="37" borderId="162" xfId="50" applyFont="1" applyFill="1" applyBorder="1" applyAlignment="1">
      <alignment horizontal="center"/>
      <protection/>
    </xf>
    <xf numFmtId="0" fontId="351" fillId="37" borderId="163" xfId="50" applyFont="1" applyFill="1" applyBorder="1" applyAlignment="1">
      <alignment horizontal="center"/>
      <protection/>
    </xf>
    <xf numFmtId="0" fontId="0" fillId="60" borderId="21" xfId="50" applyFont="1" applyFill="1" applyBorder="1">
      <alignment/>
      <protection/>
    </xf>
    <xf numFmtId="0" fontId="186" fillId="58" borderId="164" xfId="50" applyFont="1" applyFill="1" applyBorder="1" applyAlignment="1">
      <alignment horizontal="center" vertical="center"/>
      <protection/>
    </xf>
    <xf numFmtId="0" fontId="186" fillId="58" borderId="165" xfId="50" applyFont="1" applyFill="1" applyBorder="1" applyAlignment="1">
      <alignment horizontal="center" vertical="center"/>
      <protection/>
    </xf>
    <xf numFmtId="0" fontId="186" fillId="58" borderId="166" xfId="50" applyFont="1" applyFill="1" applyBorder="1" applyAlignment="1">
      <alignment horizontal="center" vertical="center"/>
      <protection/>
    </xf>
    <xf numFmtId="0" fontId="186" fillId="58" borderId="167" xfId="50" applyFont="1" applyFill="1" applyBorder="1" applyAlignment="1">
      <alignment horizontal="center" vertical="center"/>
      <protection/>
    </xf>
    <xf numFmtId="0" fontId="186" fillId="58" borderId="168" xfId="50" applyFont="1" applyFill="1" applyBorder="1" applyAlignment="1">
      <alignment horizontal="center" vertical="center"/>
      <protection/>
    </xf>
    <xf numFmtId="0" fontId="186" fillId="58" borderId="169" xfId="50" applyFont="1" applyFill="1" applyBorder="1" applyAlignment="1">
      <alignment horizontal="center" vertical="center"/>
      <protection/>
    </xf>
    <xf numFmtId="0" fontId="0" fillId="60" borderId="170" xfId="50" applyFont="1" applyFill="1" applyBorder="1">
      <alignment/>
      <protection/>
    </xf>
    <xf numFmtId="0" fontId="0" fillId="60" borderId="0" xfId="50" applyFont="1" applyFill="1" applyBorder="1">
      <alignment/>
      <protection/>
    </xf>
    <xf numFmtId="0" fontId="92" fillId="0" borderId="23" xfId="50" applyFont="1" applyBorder="1" applyAlignment="1">
      <alignment horizontal="center"/>
      <protection/>
    </xf>
    <xf numFmtId="0" fontId="355" fillId="0" borderId="125" xfId="50" applyFont="1" applyBorder="1" applyAlignment="1">
      <alignment horizontal="center"/>
      <protection/>
    </xf>
    <xf numFmtId="0" fontId="103" fillId="0" borderId="171" xfId="50" applyFont="1" applyBorder="1" applyAlignment="1">
      <alignment horizontal="center" vertical="center"/>
      <protection/>
    </xf>
    <xf numFmtId="0" fontId="103" fillId="0" borderId="172" xfId="50" applyFont="1" applyBorder="1" applyAlignment="1">
      <alignment horizontal="center" vertical="center"/>
      <protection/>
    </xf>
    <xf numFmtId="0" fontId="103" fillId="0" borderId="173" xfId="50" applyFont="1" applyBorder="1" applyAlignment="1">
      <alignment horizontal="center" vertical="center"/>
      <protection/>
    </xf>
    <xf numFmtId="0" fontId="103" fillId="0" borderId="12" xfId="50" applyFont="1" applyBorder="1" applyAlignment="1">
      <alignment horizontal="center" vertical="center"/>
      <protection/>
    </xf>
    <xf numFmtId="0" fontId="103" fillId="0" borderId="174" xfId="50" applyFont="1" applyBorder="1" applyAlignment="1">
      <alignment horizontal="center" vertical="center"/>
      <protection/>
    </xf>
    <xf numFmtId="0" fontId="14" fillId="0" borderId="174" xfId="50" applyFont="1" applyBorder="1" applyAlignment="1">
      <alignment horizontal="center" vertical="center"/>
      <protection/>
    </xf>
    <xf numFmtId="0" fontId="202" fillId="61" borderId="21" xfId="50" applyFont="1" applyFill="1" applyBorder="1" applyAlignment="1">
      <alignment horizontal="center"/>
      <protection/>
    </xf>
    <xf numFmtId="0" fontId="202" fillId="61" borderId="175" xfId="50" applyFont="1" applyFill="1" applyBorder="1" applyAlignment="1">
      <alignment horizontal="center"/>
      <protection/>
    </xf>
    <xf numFmtId="49" fontId="92" fillId="0" borderId="145" xfId="0" applyNumberFormat="1" applyFont="1" applyBorder="1" applyAlignment="1">
      <alignment horizontal="center"/>
    </xf>
    <xf numFmtId="0" fontId="92" fillId="0" borderId="145" xfId="0" applyFont="1" applyBorder="1" applyAlignment="1">
      <alignment horizontal="center"/>
    </xf>
    <xf numFmtId="0" fontId="92" fillId="0" borderId="0" xfId="0" applyFont="1" applyBorder="1" applyAlignment="1">
      <alignment horizontal="center"/>
    </xf>
    <xf numFmtId="49" fontId="92" fillId="0" borderId="0" xfId="0" applyNumberFormat="1" applyFont="1" applyBorder="1" applyAlignment="1">
      <alignment horizontal="center"/>
    </xf>
    <xf numFmtId="0" fontId="106" fillId="62" borderId="176" xfId="50" applyFont="1" applyFill="1" applyBorder="1" applyAlignment="1">
      <alignment horizontal="center"/>
      <protection/>
    </xf>
    <xf numFmtId="0" fontId="200" fillId="62" borderId="177" xfId="50" applyFont="1" applyFill="1" applyBorder="1" applyAlignment="1">
      <alignment horizontal="center"/>
      <protection/>
    </xf>
    <xf numFmtId="0" fontId="94" fillId="62" borderId="178" xfId="50" applyFont="1" applyFill="1" applyBorder="1" applyAlignment="1">
      <alignment horizontal="center"/>
      <protection/>
    </xf>
    <xf numFmtId="0" fontId="94" fillId="62" borderId="177" xfId="50" applyFont="1" applyFill="1" applyBorder="1" applyAlignment="1">
      <alignment horizontal="center"/>
      <protection/>
    </xf>
    <xf numFmtId="0" fontId="94" fillId="62" borderId="179" xfId="50" applyFont="1" applyFill="1" applyBorder="1" applyAlignment="1">
      <alignment horizontal="center"/>
      <protection/>
    </xf>
    <xf numFmtId="165" fontId="94" fillId="62" borderId="177" xfId="50" applyNumberFormat="1" applyFont="1" applyFill="1" applyBorder="1" applyAlignment="1">
      <alignment horizontal="center"/>
      <protection/>
    </xf>
    <xf numFmtId="2" fontId="94" fillId="62" borderId="177" xfId="50" applyNumberFormat="1" applyFont="1" applyFill="1" applyBorder="1" applyAlignment="1">
      <alignment horizontal="center"/>
      <protection/>
    </xf>
    <xf numFmtId="0" fontId="94" fillId="62" borderId="21" xfId="50" applyFont="1" applyFill="1" applyBorder="1" applyAlignment="1">
      <alignment horizontal="center"/>
      <protection/>
    </xf>
    <xf numFmtId="0" fontId="106" fillId="62" borderId="170" xfId="50" applyFont="1" applyFill="1" applyBorder="1" applyAlignment="1">
      <alignment horizontal="center"/>
      <protection/>
    </xf>
    <xf numFmtId="0" fontId="200" fillId="62" borderId="0" xfId="50" applyFont="1" applyFill="1" applyBorder="1" applyAlignment="1">
      <alignment horizontal="center"/>
      <protection/>
    </xf>
    <xf numFmtId="0" fontId="94" fillId="62" borderId="25" xfId="50" applyFont="1" applyFill="1" applyBorder="1" applyAlignment="1">
      <alignment horizontal="center"/>
      <protection/>
    </xf>
    <xf numFmtId="0" fontId="94" fillId="62" borderId="0" xfId="50" applyFont="1" applyFill="1" applyBorder="1" applyAlignment="1">
      <alignment horizontal="center"/>
      <protection/>
    </xf>
    <xf numFmtId="0" fontId="94" fillId="62" borderId="180" xfId="50" applyFont="1" applyFill="1" applyBorder="1" applyAlignment="1">
      <alignment horizontal="center"/>
      <protection/>
    </xf>
    <xf numFmtId="0" fontId="106" fillId="62" borderId="181" xfId="50" applyFont="1" applyFill="1" applyBorder="1" applyAlignment="1">
      <alignment horizontal="center"/>
      <protection/>
    </xf>
    <xf numFmtId="0" fontId="200" fillId="62" borderId="145" xfId="50" applyFont="1" applyFill="1" applyBorder="1" applyAlignment="1">
      <alignment horizontal="center"/>
      <protection/>
    </xf>
    <xf numFmtId="0" fontId="94" fillId="62" borderId="182" xfId="50" applyFont="1" applyFill="1" applyBorder="1" applyAlignment="1">
      <alignment horizontal="center"/>
      <protection/>
    </xf>
    <xf numFmtId="0" fontId="94" fillId="62" borderId="145" xfId="50" applyFont="1" applyFill="1" applyBorder="1" applyAlignment="1">
      <alignment horizontal="center"/>
      <protection/>
    </xf>
    <xf numFmtId="0" fontId="0" fillId="62" borderId="0" xfId="0" applyFont="1" applyFill="1" applyAlignment="1">
      <alignment/>
    </xf>
    <xf numFmtId="0" fontId="94" fillId="62" borderId="183" xfId="50" applyFont="1" applyFill="1" applyBorder="1" applyAlignment="1">
      <alignment horizontal="center"/>
      <protection/>
    </xf>
    <xf numFmtId="0" fontId="349" fillId="62" borderId="23" xfId="50" applyFont="1" applyFill="1" applyBorder="1" applyAlignment="1">
      <alignment horizontal="center"/>
      <protection/>
    </xf>
    <xf numFmtId="0" fontId="349" fillId="62" borderId="145" xfId="50" applyFont="1" applyFill="1" applyBorder="1" applyAlignment="1">
      <alignment horizontal="center"/>
      <protection/>
    </xf>
    <xf numFmtId="0" fontId="349" fillId="62" borderId="0" xfId="50" applyFont="1" applyFill="1" applyBorder="1" applyAlignment="1">
      <alignment horizontal="center"/>
      <protection/>
    </xf>
    <xf numFmtId="0" fontId="349" fillId="62" borderId="184" xfId="50" applyFont="1" applyFill="1" applyBorder="1" applyAlignment="1">
      <alignment horizontal="center"/>
      <protection/>
    </xf>
    <xf numFmtId="0" fontId="349" fillId="62" borderId="144" xfId="50" applyFont="1" applyFill="1" applyBorder="1" applyAlignment="1">
      <alignment horizontal="center"/>
      <protection/>
    </xf>
    <xf numFmtId="0" fontId="349" fillId="62" borderId="185" xfId="50" applyFont="1" applyFill="1" applyBorder="1" applyAlignment="1">
      <alignment horizontal="center"/>
      <protection/>
    </xf>
    <xf numFmtId="0" fontId="349" fillId="62" borderId="153" xfId="50" applyFont="1" applyFill="1" applyBorder="1" applyAlignment="1">
      <alignment horizontal="center"/>
      <protection/>
    </xf>
    <xf numFmtId="0" fontId="106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40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vertical="top"/>
    </xf>
    <xf numFmtId="0" fontId="356" fillId="0" borderId="0" xfId="50" applyFont="1" applyAlignment="1">
      <alignment horizontal="center"/>
      <protection/>
    </xf>
    <xf numFmtId="0" fontId="357" fillId="0" borderId="0" xfId="50" applyFont="1" applyAlignment="1">
      <alignment horizontal="center"/>
      <protection/>
    </xf>
    <xf numFmtId="0" fontId="294" fillId="0" borderId="0" xfId="50" applyFont="1" applyAlignment="1">
      <alignment horizontal="right"/>
      <protection/>
    </xf>
    <xf numFmtId="0" fontId="358" fillId="0" borderId="0" xfId="50" applyFont="1" applyAlignment="1">
      <alignment vertical="center"/>
      <protection/>
    </xf>
    <xf numFmtId="0" fontId="359" fillId="0" borderId="28" xfId="50" applyFont="1" applyBorder="1" applyAlignment="1">
      <alignment vertical="center"/>
      <protection/>
    </xf>
    <xf numFmtId="49" fontId="354" fillId="0" borderId="157" xfId="53" applyNumberFormat="1" applyFont="1" applyBorder="1" applyAlignment="1">
      <alignment horizontal="center" vertical="center"/>
      <protection/>
    </xf>
    <xf numFmtId="49" fontId="354" fillId="0" borderId="118" xfId="53" applyNumberFormat="1" applyFont="1" applyBorder="1" applyAlignment="1">
      <alignment horizontal="center" vertical="center"/>
      <protection/>
    </xf>
    <xf numFmtId="49" fontId="354" fillId="0" borderId="86" xfId="53" applyNumberFormat="1" applyFont="1" applyBorder="1" applyAlignment="1">
      <alignment horizontal="center" vertical="center"/>
      <protection/>
    </xf>
    <xf numFmtId="49" fontId="283" fillId="0" borderId="0" xfId="53" applyNumberFormat="1">
      <alignment/>
      <protection/>
    </xf>
    <xf numFmtId="49" fontId="285" fillId="0" borderId="0" xfId="53" applyNumberFormat="1" applyFont="1" applyAlignment="1">
      <alignment vertical="center"/>
      <protection/>
    </xf>
    <xf numFmtId="49" fontId="354" fillId="0" borderId="0" xfId="53" applyNumberFormat="1" applyFont="1" applyAlignment="1">
      <alignment horizontal="center"/>
      <protection/>
    </xf>
    <xf numFmtId="49" fontId="283" fillId="0" borderId="0" xfId="53" applyNumberFormat="1" applyFill="1">
      <alignment/>
      <protection/>
    </xf>
    <xf numFmtId="49" fontId="354" fillId="0" borderId="0" xfId="53" applyNumberFormat="1" applyFont="1" applyFill="1" applyAlignment="1">
      <alignment horizontal="center"/>
      <protection/>
    </xf>
    <xf numFmtId="16" fontId="0" fillId="0" borderId="0" xfId="0" applyNumberFormat="1" applyAlignment="1">
      <alignment/>
    </xf>
    <xf numFmtId="165" fontId="360" fillId="63" borderId="128" xfId="50" applyNumberFormat="1" applyFont="1" applyFill="1" applyBorder="1" applyAlignment="1">
      <alignment horizontal="center"/>
      <protection/>
    </xf>
    <xf numFmtId="165" fontId="360" fillId="63" borderId="129" xfId="50" applyNumberFormat="1" applyFont="1" applyFill="1" applyBorder="1" applyAlignment="1">
      <alignment horizontal="center"/>
      <protection/>
    </xf>
    <xf numFmtId="165" fontId="360" fillId="63" borderId="130" xfId="50" applyNumberFormat="1" applyFont="1" applyFill="1" applyBorder="1" applyAlignment="1">
      <alignment horizontal="center"/>
      <protection/>
    </xf>
    <xf numFmtId="165" fontId="360" fillId="63" borderId="131" xfId="50" applyNumberFormat="1" applyFont="1" applyFill="1" applyBorder="1" applyAlignment="1">
      <alignment horizontal="center"/>
      <protection/>
    </xf>
    <xf numFmtId="0" fontId="213" fillId="0" borderId="0" xfId="50" applyFont="1">
      <alignment/>
      <protection/>
    </xf>
    <xf numFmtId="0" fontId="214" fillId="0" borderId="0" xfId="50" applyFont="1">
      <alignment/>
      <protection/>
    </xf>
    <xf numFmtId="0" fontId="186" fillId="41" borderId="186" xfId="0" applyFont="1" applyFill="1" applyBorder="1" applyAlignment="1">
      <alignment horizontal="center" vertical="center"/>
    </xf>
    <xf numFmtId="0" fontId="186" fillId="41" borderId="187" xfId="0" applyFont="1" applyFill="1" applyBorder="1" applyAlignment="1">
      <alignment horizontal="center" vertical="center"/>
    </xf>
    <xf numFmtId="0" fontId="186" fillId="41" borderId="43" xfId="0" applyFont="1" applyFill="1" applyBorder="1" applyAlignment="1">
      <alignment horizontal="center" vertical="center"/>
    </xf>
    <xf numFmtId="0" fontId="186" fillId="41" borderId="45" xfId="0" applyFont="1" applyFill="1" applyBorder="1" applyAlignment="1">
      <alignment horizontal="center" vertical="center"/>
    </xf>
    <xf numFmtId="0" fontId="186" fillId="41" borderId="38" xfId="0" applyFont="1" applyFill="1" applyBorder="1" applyAlignment="1">
      <alignment horizontal="center" vertical="center"/>
    </xf>
    <xf numFmtId="0" fontId="198" fillId="0" borderId="0" xfId="0" applyFont="1" applyBorder="1" applyAlignment="1">
      <alignment horizontal="right" wrapText="1"/>
    </xf>
    <xf numFmtId="0" fontId="361" fillId="0" borderId="0" xfId="0" applyFont="1" applyAlignment="1">
      <alignment horizontal="right" vertical="center"/>
    </xf>
    <xf numFmtId="0" fontId="104" fillId="0" borderId="0" xfId="0" applyFont="1" applyAlignment="1">
      <alignment vertical="top" wrapText="1"/>
    </xf>
    <xf numFmtId="0" fontId="213" fillId="0" borderId="0" xfId="50" applyFont="1" applyBorder="1">
      <alignment/>
      <protection/>
    </xf>
    <xf numFmtId="0" fontId="362" fillId="0" borderId="145" xfId="50" applyFont="1" applyBorder="1" applyAlignment="1">
      <alignment horizontal="center"/>
      <protection/>
    </xf>
    <xf numFmtId="0" fontId="362" fillId="0" borderId="0" xfId="50" applyFont="1" applyBorder="1" applyAlignment="1">
      <alignment horizontal="center"/>
      <protection/>
    </xf>
    <xf numFmtId="0" fontId="362" fillId="0" borderId="184" xfId="50" applyFont="1" applyBorder="1" applyAlignment="1">
      <alignment horizontal="center"/>
      <protection/>
    </xf>
    <xf numFmtId="0" fontId="362" fillId="0" borderId="185" xfId="50" applyFont="1" applyBorder="1" applyAlignment="1">
      <alignment horizontal="center"/>
      <protection/>
    </xf>
    <xf numFmtId="0" fontId="202" fillId="0" borderId="31" xfId="50" applyFont="1" applyBorder="1">
      <alignment/>
      <protection/>
    </xf>
    <xf numFmtId="0" fontId="202" fillId="0" borderId="17" xfId="50" applyFont="1" applyBorder="1" applyAlignment="1">
      <alignment horizontal="center"/>
      <protection/>
    </xf>
    <xf numFmtId="0" fontId="202" fillId="0" borderId="32" xfId="50" applyFont="1" applyBorder="1" applyAlignment="1">
      <alignment horizontal="center"/>
      <protection/>
    </xf>
    <xf numFmtId="0" fontId="202" fillId="0" borderId="188" xfId="50" applyFont="1" applyBorder="1">
      <alignment/>
      <protection/>
    </xf>
    <xf numFmtId="0" fontId="202" fillId="0" borderId="102" xfId="50" applyFont="1" applyBorder="1" applyAlignment="1">
      <alignment horizontal="center"/>
      <protection/>
    </xf>
    <xf numFmtId="0" fontId="202" fillId="0" borderId="189" xfId="50" applyFont="1" applyBorder="1" applyAlignment="1">
      <alignment horizontal="center"/>
      <protection/>
    </xf>
    <xf numFmtId="0" fontId="202" fillId="0" borderId="188" xfId="0" applyFont="1" applyBorder="1" applyAlignment="1">
      <alignment/>
    </xf>
    <xf numFmtId="0" fontId="309" fillId="0" borderId="102" xfId="48" applyFont="1" applyBorder="1" applyAlignment="1">
      <alignment horizontal="center" vertical="center"/>
      <protection/>
    </xf>
    <xf numFmtId="0" fontId="309" fillId="0" borderId="189" xfId="48" applyFont="1" applyBorder="1" applyAlignment="1">
      <alignment horizontal="center" vertical="center"/>
      <protection/>
    </xf>
    <xf numFmtId="0" fontId="363" fillId="0" borderId="103" xfId="48" applyFont="1" applyBorder="1" applyAlignment="1" applyProtection="1">
      <alignment horizontal="center" vertical="center"/>
      <protection locked="0"/>
    </xf>
    <xf numFmtId="0" fontId="364" fillId="0" borderId="103" xfId="48" applyFont="1" applyBorder="1" applyAlignment="1" applyProtection="1">
      <alignment horizontal="center" vertical="center"/>
      <protection locked="0"/>
    </xf>
    <xf numFmtId="0" fontId="363" fillId="0" borderId="46" xfId="48" applyFont="1" applyBorder="1" applyAlignment="1" applyProtection="1">
      <alignment horizontal="center" vertical="center"/>
      <protection locked="0"/>
    </xf>
    <xf numFmtId="0" fontId="364" fillId="0" borderId="46" xfId="48" applyFont="1" applyBorder="1" applyAlignment="1" applyProtection="1">
      <alignment horizontal="center" vertical="center"/>
      <protection locked="0"/>
    </xf>
    <xf numFmtId="0" fontId="283" fillId="0" borderId="21" xfId="48" applyBorder="1">
      <alignment/>
      <protection/>
    </xf>
    <xf numFmtId="0" fontId="0" fillId="36" borderId="62" xfId="0" applyFont="1" applyFill="1" applyBorder="1" applyAlignment="1">
      <alignment/>
    </xf>
    <xf numFmtId="0" fontId="219" fillId="0" borderId="0" xfId="0" applyFont="1" applyAlignment="1">
      <alignment horizontal="left"/>
    </xf>
    <xf numFmtId="0" fontId="219" fillId="0" borderId="0" xfId="0" applyFont="1" applyAlignment="1">
      <alignment vertical="center"/>
    </xf>
    <xf numFmtId="14" fontId="219" fillId="0" borderId="0" xfId="0" applyNumberFormat="1" applyFont="1" applyAlignment="1">
      <alignment/>
    </xf>
    <xf numFmtId="0" fontId="92" fillId="0" borderId="0" xfId="0" applyFont="1" applyAlignment="1">
      <alignment horizontal="right" vertical="center"/>
    </xf>
    <xf numFmtId="0" fontId="104" fillId="0" borderId="0" xfId="0" applyFont="1" applyAlignment="1">
      <alignment horizontal="right" vertical="top" wrapText="1"/>
    </xf>
    <xf numFmtId="0" fontId="104" fillId="0" borderId="0" xfId="0" applyFont="1" applyAlignment="1">
      <alignment horizontal="left" vertical="top" wrapText="1"/>
    </xf>
    <xf numFmtId="0" fontId="137" fillId="0" borderId="0" xfId="0" applyFont="1" applyBorder="1" applyAlignment="1">
      <alignment horizontal="center" vertical="center"/>
    </xf>
    <xf numFmtId="14" fontId="146" fillId="0" borderId="0" xfId="0" applyNumberFormat="1" applyFont="1" applyBorder="1" applyAlignment="1">
      <alignment horizontal="left" vertical="center" indent="1"/>
    </xf>
    <xf numFmtId="0" fontId="92" fillId="0" borderId="0" xfId="0" applyFont="1" applyBorder="1" applyAlignment="1">
      <alignment horizontal="right" vertical="center"/>
    </xf>
    <xf numFmtId="0" fontId="137" fillId="0" borderId="0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190" xfId="0" applyFont="1" applyBorder="1" applyAlignment="1">
      <alignment/>
    </xf>
    <xf numFmtId="0" fontId="0" fillId="0" borderId="101" xfId="0" applyFont="1" applyBorder="1" applyAlignment="1">
      <alignment/>
    </xf>
    <xf numFmtId="0" fontId="106" fillId="0" borderId="191" xfId="0" applyFont="1" applyBorder="1" applyAlignment="1" applyProtection="1">
      <alignment/>
      <protection/>
    </xf>
    <xf numFmtId="0" fontId="106" fillId="0" borderId="29" xfId="0" applyFont="1" applyBorder="1" applyAlignment="1" applyProtection="1">
      <alignment/>
      <protection/>
    </xf>
    <xf numFmtId="0" fontId="0" fillId="0" borderId="30" xfId="0" applyFont="1" applyBorder="1" applyAlignment="1">
      <alignment/>
    </xf>
    <xf numFmtId="49" fontId="29" fillId="0" borderId="192" xfId="0" applyNumberFormat="1" applyFont="1" applyBorder="1" applyAlignment="1" applyProtection="1">
      <alignment horizontal="center" vertical="center"/>
      <protection locked="0"/>
    </xf>
    <xf numFmtId="0" fontId="0" fillId="0" borderId="192" xfId="0" applyFont="1" applyBorder="1" applyAlignment="1">
      <alignment/>
    </xf>
    <xf numFmtId="49" fontId="24" fillId="0" borderId="192" xfId="0" applyNumberFormat="1" applyFont="1" applyFill="1" applyBorder="1" applyAlignment="1">
      <alignment/>
    </xf>
    <xf numFmtId="0" fontId="23" fillId="0" borderId="192" xfId="0" applyFont="1" applyBorder="1" applyAlignment="1">
      <alignment horizontal="left" vertical="center"/>
    </xf>
    <xf numFmtId="49" fontId="26" fillId="0" borderId="192" xfId="0" applyNumberFormat="1" applyFont="1" applyFill="1" applyBorder="1" applyAlignment="1">
      <alignment horizontal="center" vertical="center"/>
    </xf>
    <xf numFmtId="49" fontId="29" fillId="0" borderId="28" xfId="0" applyNumberFormat="1" applyFont="1" applyBorder="1" applyAlignment="1" applyProtection="1">
      <alignment/>
      <protection locked="0"/>
    </xf>
    <xf numFmtId="0" fontId="0" fillId="0" borderId="28" xfId="0" applyFont="1" applyBorder="1" applyAlignment="1">
      <alignment/>
    </xf>
    <xf numFmtId="49" fontId="27" fillId="0" borderId="28" xfId="0" applyNumberFormat="1" applyFont="1" applyFill="1" applyBorder="1" applyAlignment="1">
      <alignment/>
    </xf>
    <xf numFmtId="49" fontId="24" fillId="0" borderId="28" xfId="0" applyNumberFormat="1" applyFont="1" applyFill="1" applyBorder="1" applyAlignment="1">
      <alignment/>
    </xf>
    <xf numFmtId="49" fontId="24" fillId="0" borderId="190" xfId="0" applyNumberFormat="1" applyFont="1" applyFill="1" applyBorder="1" applyAlignment="1">
      <alignment/>
    </xf>
    <xf numFmtId="49" fontId="25" fillId="0" borderId="170" xfId="0" applyNumberFormat="1" applyFont="1" applyFill="1" applyBorder="1" applyAlignment="1">
      <alignment horizontal="right"/>
    </xf>
    <xf numFmtId="49" fontId="25" fillId="0" borderId="170" xfId="0" applyNumberFormat="1" applyFont="1" applyFill="1" applyBorder="1" applyAlignment="1">
      <alignment vertical="center"/>
    </xf>
    <xf numFmtId="49" fontId="24" fillId="0" borderId="101" xfId="0" applyNumberFormat="1" applyFont="1" applyFill="1" applyBorder="1" applyAlignment="1">
      <alignment/>
    </xf>
    <xf numFmtId="49" fontId="27" fillId="0" borderId="29" xfId="0" applyNumberFormat="1" applyFont="1" applyFill="1" applyBorder="1" applyAlignment="1">
      <alignment horizontal="center" vertical="center"/>
    </xf>
    <xf numFmtId="49" fontId="27" fillId="0" borderId="30" xfId="0" applyNumberFormat="1" applyFont="1" applyFill="1" applyBorder="1" applyAlignment="1">
      <alignment/>
    </xf>
    <xf numFmtId="49" fontId="45" fillId="0" borderId="191" xfId="0" applyNumberFormat="1" applyFont="1" applyFill="1" applyBorder="1" applyAlignment="1">
      <alignment/>
    </xf>
    <xf numFmtId="49" fontId="45" fillId="0" borderId="190" xfId="0" applyNumberFormat="1" applyFont="1" applyFill="1" applyBorder="1" applyAlignment="1">
      <alignment/>
    </xf>
    <xf numFmtId="0" fontId="94" fillId="0" borderId="28" xfId="0" applyFont="1" applyBorder="1" applyAlignment="1">
      <alignment/>
    </xf>
    <xf numFmtId="0" fontId="94" fillId="0" borderId="170" xfId="0" applyFont="1" applyBorder="1" applyAlignment="1">
      <alignment/>
    </xf>
    <xf numFmtId="0" fontId="0" fillId="0" borderId="170" xfId="0" applyFont="1" applyBorder="1" applyAlignment="1">
      <alignment/>
    </xf>
    <xf numFmtId="0" fontId="94" fillId="0" borderId="170" xfId="0" applyFont="1" applyBorder="1" applyAlignment="1">
      <alignment horizontal="center" vertical="center"/>
    </xf>
    <xf numFmtId="0" fontId="0" fillId="0" borderId="170" xfId="0" applyFont="1" applyBorder="1" applyAlignment="1">
      <alignment horizontal="center" vertical="center"/>
    </xf>
    <xf numFmtId="0" fontId="94" fillId="0" borderId="101" xfId="0" applyFont="1" applyBorder="1" applyAlignment="1">
      <alignment/>
    </xf>
    <xf numFmtId="14" fontId="40" fillId="0" borderId="191" xfId="0" applyNumberFormat="1" applyFont="1" applyBorder="1" applyAlignment="1">
      <alignment vertical="center"/>
    </xf>
    <xf numFmtId="14" fontId="40" fillId="0" borderId="29" xfId="0" applyNumberFormat="1" applyFont="1" applyBorder="1" applyAlignment="1">
      <alignment vertical="center"/>
    </xf>
    <xf numFmtId="0" fontId="0" fillId="0" borderId="29" xfId="0" applyFont="1" applyBorder="1" applyAlignment="1">
      <alignment/>
    </xf>
    <xf numFmtId="0" fontId="94" fillId="0" borderId="29" xfId="0" applyFont="1" applyBorder="1" applyAlignment="1">
      <alignment/>
    </xf>
    <xf numFmtId="0" fontId="94" fillId="0" borderId="30" xfId="0" applyFont="1" applyBorder="1" applyAlignment="1">
      <alignment/>
    </xf>
    <xf numFmtId="0" fontId="177" fillId="0" borderId="0" xfId="0" applyFont="1" applyAlignment="1">
      <alignment horizontal="right"/>
    </xf>
    <xf numFmtId="0" fontId="365" fillId="0" borderId="0" xfId="0" applyFont="1" applyAlignment="1">
      <alignment horizontal="left"/>
    </xf>
    <xf numFmtId="0" fontId="92" fillId="0" borderId="0" xfId="0" applyFont="1" applyAlignment="1">
      <alignment horizontal="right"/>
    </xf>
    <xf numFmtId="0" fontId="366" fillId="0" borderId="0" xfId="0" applyFont="1" applyAlignment="1">
      <alignment horizontal="left"/>
    </xf>
    <xf numFmtId="0" fontId="367" fillId="0" borderId="0" xfId="0" applyFont="1" applyAlignment="1">
      <alignment horizontal="left"/>
    </xf>
    <xf numFmtId="49" fontId="45" fillId="0" borderId="192" xfId="0" applyNumberFormat="1" applyFont="1" applyFill="1" applyBorder="1" applyAlignment="1" applyProtection="1">
      <alignment horizontal="center" vertical="center"/>
      <protection locked="0"/>
    </xf>
    <xf numFmtId="0" fontId="0" fillId="0" borderId="191" xfId="0" applyFont="1" applyBorder="1" applyAlignment="1">
      <alignment/>
    </xf>
    <xf numFmtId="49" fontId="45" fillId="0" borderId="29" xfId="0" applyNumberFormat="1" applyFont="1" applyFill="1" applyBorder="1" applyAlignment="1">
      <alignment horizontal="center" vertical="center"/>
    </xf>
    <xf numFmtId="49" fontId="45" fillId="0" borderId="30" xfId="0" applyNumberFormat="1" applyFont="1" applyFill="1" applyBorder="1" applyAlignment="1" applyProtection="1">
      <alignment/>
      <protection locked="0"/>
    </xf>
    <xf numFmtId="0" fontId="0" fillId="0" borderId="191" xfId="0" applyFont="1" applyBorder="1" applyAlignment="1" applyProtection="1">
      <alignment/>
      <protection/>
    </xf>
    <xf numFmtId="49" fontId="45" fillId="0" borderId="190" xfId="0" applyNumberFormat="1" applyFont="1" applyFill="1" applyBorder="1" applyAlignment="1">
      <alignment/>
    </xf>
    <xf numFmtId="0" fontId="23" fillId="0" borderId="29" xfId="0" applyFont="1" applyBorder="1" applyAlignment="1">
      <alignment/>
    </xf>
    <xf numFmtId="1" fontId="52" fillId="57" borderId="193" xfId="50" applyNumberFormat="1" applyFont="1" applyFill="1" applyBorder="1" applyAlignment="1">
      <alignment horizontal="center"/>
      <protection/>
    </xf>
    <xf numFmtId="1" fontId="52" fillId="56" borderId="194" xfId="50" applyNumberFormat="1" applyFont="1" applyFill="1" applyBorder="1" applyAlignment="1">
      <alignment horizontal="center"/>
      <protection/>
    </xf>
    <xf numFmtId="1" fontId="52" fillId="57" borderId="195" xfId="50" applyNumberFormat="1" applyFont="1" applyFill="1" applyBorder="1" applyAlignment="1">
      <alignment horizontal="center"/>
      <protection/>
    </xf>
    <xf numFmtId="1" fontId="52" fillId="56" borderId="196" xfId="50" applyNumberFormat="1" applyFont="1" applyFill="1" applyBorder="1" applyAlignment="1">
      <alignment horizontal="center"/>
      <protection/>
    </xf>
    <xf numFmtId="0" fontId="110" fillId="0" borderId="196" xfId="50" applyFont="1" applyBorder="1" applyAlignment="1">
      <alignment horizontal="center" vertical="center"/>
      <protection/>
    </xf>
    <xf numFmtId="0" fontId="110" fillId="0" borderId="197" xfId="50" applyFont="1" applyBorder="1" applyAlignment="1">
      <alignment horizontal="center" vertical="center"/>
      <protection/>
    </xf>
    <xf numFmtId="0" fontId="110" fillId="0" borderId="198" xfId="50" applyFont="1" applyBorder="1" applyAlignment="1">
      <alignment horizontal="center" vertical="center"/>
      <protection/>
    </xf>
    <xf numFmtId="2" fontId="368" fillId="58" borderId="199" xfId="50" applyNumberFormat="1" applyFont="1" applyFill="1" applyBorder="1" applyAlignment="1">
      <alignment horizontal="center"/>
      <protection/>
    </xf>
    <xf numFmtId="0" fontId="368" fillId="58" borderId="181" xfId="50" applyNumberFormat="1" applyFont="1" applyFill="1" applyBorder="1" applyAlignment="1">
      <alignment horizontal="center"/>
      <protection/>
    </xf>
    <xf numFmtId="0" fontId="368" fillId="58" borderId="170" xfId="50" applyNumberFormat="1" applyFont="1" applyFill="1" applyBorder="1" applyAlignment="1">
      <alignment horizontal="center"/>
      <protection/>
    </xf>
    <xf numFmtId="2" fontId="350" fillId="58" borderId="181" xfId="50" applyNumberFormat="1" applyFont="1" applyFill="1" applyBorder="1" applyAlignment="1">
      <alignment horizontal="center"/>
      <protection/>
    </xf>
    <xf numFmtId="2" fontId="350" fillId="58" borderId="170" xfId="50" applyNumberFormat="1" applyFont="1" applyFill="1" applyBorder="1" applyAlignment="1">
      <alignment horizontal="center"/>
      <protection/>
    </xf>
    <xf numFmtId="2" fontId="350" fillId="58" borderId="200" xfId="50" applyNumberFormat="1" applyFont="1" applyFill="1" applyBorder="1" applyAlignment="1">
      <alignment horizontal="center"/>
      <protection/>
    </xf>
    <xf numFmtId="2" fontId="350" fillId="58" borderId="176" xfId="50" applyNumberFormat="1" applyFont="1" applyFill="1" applyBorder="1" applyAlignment="1">
      <alignment horizontal="center"/>
      <protection/>
    </xf>
    <xf numFmtId="0" fontId="126" fillId="0" borderId="201" xfId="50" applyFont="1" applyBorder="1" applyAlignment="1">
      <alignment horizontal="center"/>
      <protection/>
    </xf>
    <xf numFmtId="0" fontId="126" fillId="0" borderId="202" xfId="50" applyFont="1" applyBorder="1" applyAlignment="1">
      <alignment horizontal="center"/>
      <protection/>
    </xf>
    <xf numFmtId="0" fontId="126" fillId="0" borderId="29" xfId="50" applyFont="1" applyBorder="1" applyAlignment="1">
      <alignment horizontal="center"/>
      <protection/>
    </xf>
    <xf numFmtId="0" fontId="126" fillId="0" borderId="203" xfId="50" applyFont="1" applyBorder="1" applyAlignment="1">
      <alignment horizontal="center"/>
      <protection/>
    </xf>
    <xf numFmtId="2" fontId="350" fillId="58" borderId="204" xfId="50" applyNumberFormat="1" applyFont="1" applyFill="1" applyBorder="1" applyAlignment="1">
      <alignment horizontal="center"/>
      <protection/>
    </xf>
    <xf numFmtId="0" fontId="312" fillId="0" borderId="205" xfId="50" applyFont="1" applyBorder="1" applyAlignment="1">
      <alignment horizontal="center"/>
      <protection/>
    </xf>
    <xf numFmtId="0" fontId="349" fillId="0" borderId="206" xfId="50" applyFont="1" applyBorder="1" applyAlignment="1">
      <alignment horizontal="center"/>
      <protection/>
    </xf>
    <xf numFmtId="0" fontId="351" fillId="37" borderId="207" xfId="50" applyFont="1" applyFill="1" applyBorder="1" applyAlignment="1">
      <alignment horizontal="center"/>
      <protection/>
    </xf>
    <xf numFmtId="0" fontId="126" fillId="0" borderId="208" xfId="50" applyFont="1" applyBorder="1" applyAlignment="1">
      <alignment horizontal="center"/>
      <protection/>
    </xf>
    <xf numFmtId="0" fontId="202" fillId="0" borderId="48" xfId="50" applyFont="1" applyBorder="1">
      <alignment/>
      <protection/>
    </xf>
    <xf numFmtId="0" fontId="202" fillId="0" borderId="49" xfId="50" applyFont="1" applyBorder="1" applyAlignment="1">
      <alignment horizontal="center"/>
      <protection/>
    </xf>
    <xf numFmtId="0" fontId="202" fillId="0" borderId="61" xfId="50" applyFont="1" applyBorder="1" applyAlignment="1">
      <alignment horizontal="center"/>
      <protection/>
    </xf>
    <xf numFmtId="0" fontId="92" fillId="37" borderId="209" xfId="50" applyFont="1" applyFill="1" applyBorder="1" applyAlignment="1">
      <alignment horizontal="center"/>
      <protection/>
    </xf>
    <xf numFmtId="0" fontId="92" fillId="37" borderId="192" xfId="50" applyFont="1" applyFill="1" applyBorder="1" applyAlignment="1">
      <alignment horizontal="center"/>
      <protection/>
    </xf>
    <xf numFmtId="0" fontId="92" fillId="37" borderId="210" xfId="50" applyFont="1" applyFill="1" applyBorder="1" applyAlignment="1">
      <alignment horizontal="center"/>
      <protection/>
    </xf>
    <xf numFmtId="0" fontId="92" fillId="37" borderId="211" xfId="50" applyFont="1" applyFill="1" applyBorder="1" applyAlignment="1">
      <alignment horizontal="center"/>
      <protection/>
    </xf>
    <xf numFmtId="0" fontId="169" fillId="0" borderId="0" xfId="0" applyFont="1" applyAlignment="1">
      <alignment vertical="top"/>
    </xf>
    <xf numFmtId="0" fontId="186" fillId="58" borderId="212" xfId="50" applyFont="1" applyFill="1" applyBorder="1" applyAlignment="1">
      <alignment horizontal="center" vertical="center"/>
      <protection/>
    </xf>
    <xf numFmtId="0" fontId="186" fillId="58" borderId="213" xfId="50" applyFont="1" applyFill="1" applyBorder="1" applyAlignment="1">
      <alignment horizontal="center" vertical="center"/>
      <protection/>
    </xf>
    <xf numFmtId="0" fontId="186" fillId="58" borderId="214" xfId="50" applyFont="1" applyFill="1" applyBorder="1" applyAlignment="1">
      <alignment horizontal="center" vertical="center"/>
      <protection/>
    </xf>
    <xf numFmtId="0" fontId="186" fillId="58" borderId="215" xfId="50" applyFont="1" applyFill="1" applyBorder="1" applyAlignment="1">
      <alignment horizontal="center" vertical="center"/>
      <protection/>
    </xf>
    <xf numFmtId="0" fontId="186" fillId="58" borderId="216" xfId="50" applyFont="1" applyFill="1" applyBorder="1" applyAlignment="1">
      <alignment horizontal="center" vertical="center"/>
      <protection/>
    </xf>
    <xf numFmtId="0" fontId="169" fillId="0" borderId="0" xfId="0" applyFont="1" applyAlignment="1">
      <alignment horizontal="center" vertical="top"/>
    </xf>
    <xf numFmtId="0" fontId="92" fillId="37" borderId="23" xfId="0" applyFont="1" applyFill="1" applyBorder="1" applyAlignment="1">
      <alignment horizontal="center" vertical="center"/>
    </xf>
    <xf numFmtId="0" fontId="369" fillId="0" borderId="217" xfId="0" applyFont="1" applyBorder="1" applyAlignment="1">
      <alignment horizontal="center" vertical="center"/>
    </xf>
    <xf numFmtId="0" fontId="369" fillId="0" borderId="101" xfId="0" applyFont="1" applyBorder="1" applyAlignment="1">
      <alignment horizontal="center" vertical="center"/>
    </xf>
    <xf numFmtId="49" fontId="369" fillId="0" borderId="217" xfId="0" applyNumberFormat="1" applyFont="1" applyBorder="1" applyAlignment="1">
      <alignment horizontal="center" vertical="center"/>
    </xf>
    <xf numFmtId="49" fontId="369" fillId="0" borderId="101" xfId="0" applyNumberFormat="1" applyFont="1" applyBorder="1" applyAlignment="1">
      <alignment horizontal="center" vertical="center"/>
    </xf>
    <xf numFmtId="165" fontId="370" fillId="64" borderId="23" xfId="0" applyNumberFormat="1" applyFont="1" applyFill="1" applyBorder="1" applyAlignment="1">
      <alignment horizontal="center"/>
    </xf>
    <xf numFmtId="165" fontId="370" fillId="64" borderId="0" xfId="0" applyNumberFormat="1" applyFont="1" applyFill="1" applyBorder="1" applyAlignment="1">
      <alignment horizontal="center"/>
    </xf>
    <xf numFmtId="165" fontId="370" fillId="64" borderId="17" xfId="0" applyNumberFormat="1" applyFont="1" applyFill="1" applyBorder="1" applyAlignment="1">
      <alignment horizontal="center"/>
    </xf>
    <xf numFmtId="165" fontId="315" fillId="42" borderId="218" xfId="0" applyNumberFormat="1" applyFont="1" applyFill="1" applyBorder="1" applyAlignment="1">
      <alignment horizontal="center" vertical="center"/>
    </xf>
    <xf numFmtId="165" fontId="315" fillId="47" borderId="219" xfId="0" applyNumberFormat="1" applyFont="1" applyFill="1" applyBorder="1" applyAlignment="1">
      <alignment horizontal="center" vertical="center"/>
    </xf>
    <xf numFmtId="165" fontId="371" fillId="47" borderId="220" xfId="0" applyNumberFormat="1" applyFont="1" applyFill="1" applyBorder="1" applyAlignment="1">
      <alignment horizontal="center" vertical="center"/>
    </xf>
    <xf numFmtId="14" fontId="40" fillId="0" borderId="192" xfId="0" applyNumberFormat="1" applyFont="1" applyBorder="1" applyAlignment="1">
      <alignment/>
    </xf>
    <xf numFmtId="14" fontId="40" fillId="0" borderId="0" xfId="0" applyNumberFormat="1" applyFont="1" applyBorder="1" applyAlignment="1">
      <alignment/>
    </xf>
    <xf numFmtId="0" fontId="23" fillId="0" borderId="170" xfId="0" applyFont="1" applyBorder="1" applyAlignment="1">
      <alignment/>
    </xf>
    <xf numFmtId="0" fontId="354" fillId="64" borderId="25" xfId="48" applyFont="1" applyFill="1" applyBorder="1" applyAlignment="1">
      <alignment horizontal="center"/>
      <protection/>
    </xf>
    <xf numFmtId="0" fontId="372" fillId="64" borderId="221" xfId="48" applyFont="1" applyFill="1" applyBorder="1" applyAlignment="1">
      <alignment horizontal="center"/>
      <protection/>
    </xf>
    <xf numFmtId="0" fontId="354" fillId="64" borderId="221" xfId="48" applyFont="1" applyFill="1" applyBorder="1" applyAlignment="1">
      <alignment horizontal="center"/>
      <protection/>
    </xf>
    <xf numFmtId="0" fontId="354" fillId="64" borderId="222" xfId="48" applyFont="1" applyFill="1" applyBorder="1" applyAlignment="1">
      <alignment horizontal="center"/>
      <protection/>
    </xf>
    <xf numFmtId="0" fontId="354" fillId="64" borderId="157" xfId="48" applyFont="1" applyFill="1" applyBorder="1" applyAlignment="1">
      <alignment horizontal="center" vertical="center"/>
      <protection/>
    </xf>
    <xf numFmtId="0" fontId="354" fillId="64" borderId="118" xfId="48" applyFont="1" applyFill="1" applyBorder="1" applyAlignment="1">
      <alignment horizontal="center" vertical="center"/>
      <protection/>
    </xf>
    <xf numFmtId="49" fontId="285" fillId="64" borderId="107" xfId="48" applyNumberFormat="1" applyFont="1" applyFill="1" applyBorder="1" applyAlignment="1">
      <alignment horizontal="center" vertical="center"/>
      <protection/>
    </xf>
    <xf numFmtId="0" fontId="354" fillId="64" borderId="86" xfId="48" applyFont="1" applyFill="1" applyBorder="1" applyAlignment="1">
      <alignment horizontal="center" vertical="center"/>
      <protection/>
    </xf>
    <xf numFmtId="0" fontId="354" fillId="64" borderId="223" xfId="48" applyFont="1" applyFill="1" applyBorder="1" applyAlignment="1">
      <alignment horizontal="center"/>
      <protection/>
    </xf>
    <xf numFmtId="0" fontId="354" fillId="64" borderId="224" xfId="48" applyFont="1" applyFill="1" applyBorder="1" applyAlignment="1">
      <alignment horizontal="center"/>
      <protection/>
    </xf>
    <xf numFmtId="0" fontId="373" fillId="42" borderId="225" xfId="0" applyFont="1" applyFill="1" applyBorder="1" applyAlignment="1">
      <alignment horizontal="center" vertical="center"/>
    </xf>
    <xf numFmtId="0" fontId="373" fillId="42" borderId="226" xfId="0" applyFont="1" applyFill="1" applyBorder="1" applyAlignment="1">
      <alignment horizontal="center" vertical="center"/>
    </xf>
    <xf numFmtId="0" fontId="374" fillId="65" borderId="227" xfId="0" applyFont="1" applyFill="1" applyBorder="1" applyAlignment="1">
      <alignment horizontal="center" vertical="center"/>
    </xf>
    <xf numFmtId="49" fontId="25" fillId="0" borderId="170" xfId="0" applyNumberFormat="1" applyFont="1" applyFill="1" applyBorder="1" applyAlignment="1">
      <alignment horizontal="right" vertical="center"/>
    </xf>
    <xf numFmtId="49" fontId="375" fillId="0" borderId="29" xfId="0" applyNumberFormat="1" applyFont="1" applyFill="1" applyBorder="1" applyAlignment="1" applyProtection="1">
      <alignment horizontal="left" vertical="center"/>
      <protection/>
    </xf>
    <xf numFmtId="49" fontId="375" fillId="66" borderId="0" xfId="0" applyNumberFormat="1" applyFont="1" applyFill="1" applyBorder="1" applyAlignment="1" applyProtection="1">
      <alignment horizontal="right" vertical="center"/>
      <protection locked="0"/>
    </xf>
    <xf numFmtId="49" fontId="375" fillId="0" borderId="29" xfId="0" applyNumberFormat="1" applyFont="1" applyFill="1" applyBorder="1" applyAlignment="1" applyProtection="1">
      <alignment vertical="center"/>
      <protection locked="0"/>
    </xf>
    <xf numFmtId="0" fontId="0" fillId="37" borderId="17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/>
    </xf>
    <xf numFmtId="0" fontId="0" fillId="37" borderId="29" xfId="0" applyFont="1" applyFill="1" applyBorder="1" applyAlignment="1">
      <alignment horizontal="center"/>
    </xf>
    <xf numFmtId="0" fontId="0" fillId="37" borderId="228" xfId="0" applyFont="1" applyFill="1" applyBorder="1" applyAlignment="1">
      <alignment/>
    </xf>
    <xf numFmtId="49" fontId="305" fillId="0" borderId="29" xfId="0" applyNumberFormat="1" applyFont="1" applyFill="1" applyBorder="1" applyAlignment="1" applyProtection="1">
      <alignment/>
      <protection locked="0"/>
    </xf>
    <xf numFmtId="49" fontId="339" fillId="0" borderId="0" xfId="0" applyNumberFormat="1" applyFont="1" applyFill="1" applyBorder="1" applyAlignment="1">
      <alignment horizontal="center" vertical="center"/>
    </xf>
    <xf numFmtId="49" fontId="376" fillId="0" borderId="0" xfId="0" applyNumberFormat="1" applyFont="1" applyFill="1" applyBorder="1" applyAlignment="1">
      <alignment/>
    </xf>
    <xf numFmtId="49" fontId="339" fillId="0" borderId="29" xfId="0" applyNumberFormat="1" applyFont="1" applyFill="1" applyBorder="1" applyAlignment="1" applyProtection="1">
      <alignment vertical="center"/>
      <protection/>
    </xf>
    <xf numFmtId="49" fontId="29" fillId="0" borderId="192" xfId="0" applyNumberFormat="1" applyFont="1" applyBorder="1" applyAlignment="1" applyProtection="1">
      <alignment horizontal="center" vertical="center"/>
      <protection/>
    </xf>
    <xf numFmtId="49" fontId="29" fillId="0" borderId="28" xfId="0" applyNumberFormat="1" applyFont="1" applyBorder="1" applyAlignment="1" applyProtection="1">
      <alignment/>
      <protection/>
    </xf>
    <xf numFmtId="0" fontId="9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69" fillId="0" borderId="0" xfId="0" applyFont="1" applyAlignment="1" applyProtection="1">
      <alignment vertical="center"/>
      <protection/>
    </xf>
    <xf numFmtId="0" fontId="172" fillId="0" borderId="0" xfId="0" applyFont="1" applyAlignment="1" applyProtection="1">
      <alignment vertical="center"/>
      <protection/>
    </xf>
    <xf numFmtId="0" fontId="170" fillId="0" borderId="0" xfId="0" applyFont="1" applyAlignment="1" applyProtection="1">
      <alignment vertical="center"/>
      <protection/>
    </xf>
    <xf numFmtId="0" fontId="137" fillId="0" borderId="0" xfId="0" applyFont="1" applyAlignment="1" applyProtection="1">
      <alignment vertical="center"/>
      <protection/>
    </xf>
    <xf numFmtId="49" fontId="45" fillId="0" borderId="0" xfId="0" applyNumberFormat="1" applyFont="1" applyFill="1" applyBorder="1" applyAlignment="1" applyProtection="1">
      <alignment vertical="center"/>
      <protection/>
    </xf>
    <xf numFmtId="49" fontId="45" fillId="0" borderId="0" xfId="0" applyNumberFormat="1" applyFont="1" applyFill="1" applyBorder="1" applyAlignment="1" applyProtection="1">
      <alignment horizontal="center" vertical="center"/>
      <protection/>
    </xf>
    <xf numFmtId="49" fontId="45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73" fillId="0" borderId="0" xfId="0" applyFont="1" applyAlignment="1" applyProtection="1">
      <alignment vertical="center"/>
      <protection/>
    </xf>
    <xf numFmtId="0" fontId="20" fillId="0" borderId="0" xfId="0" applyFont="1" applyBorder="1" applyAlignment="1" applyProtection="1">
      <alignment/>
      <protection/>
    </xf>
    <xf numFmtId="0" fontId="94" fillId="0" borderId="190" xfId="0" applyFont="1" applyBorder="1" applyAlignment="1" applyProtection="1">
      <alignment/>
      <protection/>
    </xf>
    <xf numFmtId="14" fontId="40" fillId="0" borderId="191" xfId="0" applyNumberFormat="1" applyFont="1" applyBorder="1" applyAlignment="1" applyProtection="1">
      <alignment vertical="center"/>
      <protection/>
    </xf>
    <xf numFmtId="0" fontId="94" fillId="0" borderId="170" xfId="0" applyFont="1" applyBorder="1" applyAlignment="1" applyProtection="1">
      <alignment/>
      <protection/>
    </xf>
    <xf numFmtId="14" fontId="40" fillId="0" borderId="29" xfId="0" applyNumberFormat="1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/>
      <protection/>
    </xf>
    <xf numFmtId="0" fontId="23" fillId="0" borderId="29" xfId="0" applyFont="1" applyBorder="1" applyAlignment="1" applyProtection="1">
      <alignment vertical="top"/>
      <protection/>
    </xf>
    <xf numFmtId="0" fontId="0" fillId="0" borderId="29" xfId="0" applyFont="1" applyBorder="1" applyAlignment="1" applyProtection="1">
      <alignment/>
      <protection/>
    </xf>
    <xf numFmtId="0" fontId="0" fillId="0" borderId="170" xfId="0" applyFont="1" applyBorder="1" applyAlignment="1" applyProtection="1">
      <alignment/>
      <protection/>
    </xf>
    <xf numFmtId="0" fontId="94" fillId="0" borderId="170" xfId="0" applyFont="1" applyBorder="1" applyAlignment="1" applyProtection="1">
      <alignment horizontal="center" vertical="center"/>
      <protection/>
    </xf>
    <xf numFmtId="0" fontId="94" fillId="0" borderId="0" xfId="0" applyFont="1" applyBorder="1" applyAlignment="1" applyProtection="1">
      <alignment vertical="center"/>
      <protection/>
    </xf>
    <xf numFmtId="0" fontId="242" fillId="0" borderId="17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/>
      <protection/>
    </xf>
    <xf numFmtId="0" fontId="29" fillId="0" borderId="12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/>
      <protection/>
    </xf>
    <xf numFmtId="0" fontId="161" fillId="0" borderId="17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61" fillId="0" borderId="170" xfId="0" applyFont="1" applyBorder="1" applyAlignment="1" applyProtection="1">
      <alignment/>
      <protection/>
    </xf>
    <xf numFmtId="0" fontId="161" fillId="0" borderId="170" xfId="0" applyFont="1" applyBorder="1" applyAlignment="1" applyProtection="1">
      <alignment horizontal="center"/>
      <protection/>
    </xf>
    <xf numFmtId="0" fontId="94" fillId="0" borderId="0" xfId="0" applyFont="1" applyBorder="1" applyAlignment="1" applyProtection="1">
      <alignment/>
      <protection/>
    </xf>
    <xf numFmtId="0" fontId="94" fillId="0" borderId="29" xfId="0" applyFont="1" applyBorder="1" applyAlignment="1" applyProtection="1">
      <alignment/>
      <protection/>
    </xf>
    <xf numFmtId="0" fontId="94" fillId="0" borderId="101" xfId="0" applyFont="1" applyBorder="1" applyAlignment="1" applyProtection="1">
      <alignment/>
      <protection/>
    </xf>
    <xf numFmtId="0" fontId="94" fillId="0" borderId="28" xfId="0" applyFont="1" applyBorder="1" applyAlignment="1" applyProtection="1">
      <alignment/>
      <protection/>
    </xf>
    <xf numFmtId="0" fontId="94" fillId="0" borderId="30" xfId="0" applyFont="1" applyBorder="1" applyAlignment="1" applyProtection="1">
      <alignment/>
      <protection/>
    </xf>
    <xf numFmtId="49" fontId="28" fillId="0" borderId="0" xfId="0" applyNumberFormat="1" applyFont="1" applyFill="1" applyBorder="1" applyAlignment="1" applyProtection="1">
      <alignment/>
      <protection/>
    </xf>
    <xf numFmtId="49" fontId="24" fillId="0" borderId="190" xfId="0" applyNumberFormat="1" applyFont="1" applyFill="1" applyBorder="1" applyAlignment="1" applyProtection="1">
      <alignment/>
      <protection/>
    </xf>
    <xf numFmtId="0" fontId="0" fillId="0" borderId="192" xfId="0" applyFont="1" applyBorder="1" applyAlignment="1" applyProtection="1">
      <alignment/>
      <protection/>
    </xf>
    <xf numFmtId="49" fontId="24" fillId="0" borderId="192" xfId="0" applyNumberFormat="1" applyFont="1" applyFill="1" applyBorder="1" applyAlignment="1" applyProtection="1">
      <alignment/>
      <protection/>
    </xf>
    <xf numFmtId="0" fontId="23" fillId="0" borderId="192" xfId="0" applyFont="1" applyBorder="1" applyAlignment="1" applyProtection="1">
      <alignment horizontal="left" vertical="center"/>
      <protection/>
    </xf>
    <xf numFmtId="49" fontId="26" fillId="0" borderId="192" xfId="0" applyNumberFormat="1" applyFont="1" applyFill="1" applyBorder="1" applyAlignment="1" applyProtection="1">
      <alignment horizontal="center" vertical="center"/>
      <protection/>
    </xf>
    <xf numFmtId="49" fontId="45" fillId="0" borderId="191" xfId="0" applyNumberFormat="1" applyFont="1" applyFill="1" applyBorder="1" applyAlignment="1" applyProtection="1">
      <alignment horizontal="center" vertical="center"/>
      <protection/>
    </xf>
    <xf numFmtId="49" fontId="45" fillId="0" borderId="190" xfId="0" applyNumberFormat="1" applyFont="1" applyFill="1" applyBorder="1" applyAlignment="1">
      <alignment/>
    </xf>
    <xf numFmtId="49" fontId="45" fillId="0" borderId="192" xfId="0" applyNumberFormat="1" applyFont="1" applyFill="1" applyBorder="1" applyAlignment="1">
      <alignment/>
    </xf>
    <xf numFmtId="0" fontId="0" fillId="36" borderId="229" xfId="0" applyFont="1" applyFill="1" applyBorder="1" applyAlignment="1">
      <alignment/>
    </xf>
    <xf numFmtId="0" fontId="0" fillId="36" borderId="27" xfId="0" applyFont="1" applyFill="1" applyBorder="1" applyAlignment="1">
      <alignment/>
    </xf>
    <xf numFmtId="0" fontId="0" fillId="36" borderId="230" xfId="0" applyFont="1" applyFill="1" applyBorder="1" applyAlignment="1">
      <alignment/>
    </xf>
    <xf numFmtId="0" fontId="0" fillId="36" borderId="231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232" xfId="0" applyFont="1" applyFill="1" applyBorder="1" applyAlignment="1">
      <alignment/>
    </xf>
    <xf numFmtId="0" fontId="0" fillId="36" borderId="26" xfId="0" applyFont="1" applyFill="1" applyBorder="1" applyAlignment="1">
      <alignment/>
    </xf>
    <xf numFmtId="0" fontId="164" fillId="0" borderId="230" xfId="0" applyFont="1" applyBorder="1" applyAlignment="1">
      <alignment horizontal="center"/>
    </xf>
    <xf numFmtId="0" fontId="99" fillId="0" borderId="232" xfId="0" applyFont="1" applyBorder="1" applyAlignment="1">
      <alignment horizontal="center" shrinkToFit="1"/>
    </xf>
    <xf numFmtId="49" fontId="116" fillId="55" borderId="111" xfId="50" applyNumberFormat="1" applyFont="1" applyFill="1" applyBorder="1" applyAlignment="1">
      <alignment/>
      <protection/>
    </xf>
    <xf numFmtId="49" fontId="116" fillId="55" borderId="233" xfId="50" applyNumberFormat="1" applyFont="1" applyFill="1" applyBorder="1" applyAlignment="1">
      <alignment/>
      <protection/>
    </xf>
    <xf numFmtId="0" fontId="377" fillId="0" borderId="0" xfId="0" applyFont="1" applyFill="1" applyBorder="1" applyAlignment="1">
      <alignment vertical="center"/>
    </xf>
    <xf numFmtId="0" fontId="308" fillId="0" borderId="107" xfId="53" applyNumberFormat="1" applyFont="1" applyBorder="1" applyAlignment="1">
      <alignment horizontal="center" vertical="center"/>
      <protection/>
    </xf>
    <xf numFmtId="0" fontId="285" fillId="64" borderId="107" xfId="48" applyNumberFormat="1" applyFont="1" applyFill="1" applyBorder="1" applyAlignment="1">
      <alignment horizontal="center" vertical="center"/>
      <protection/>
    </xf>
    <xf numFmtId="0" fontId="92" fillId="0" borderId="144" xfId="0" applyFont="1" applyBorder="1" applyAlignment="1">
      <alignment horizontal="center"/>
    </xf>
    <xf numFmtId="49" fontId="92" fillId="0" borderId="144" xfId="0" applyNumberFormat="1" applyFont="1" applyBorder="1" applyAlignment="1">
      <alignment horizontal="center"/>
    </xf>
    <xf numFmtId="0" fontId="362" fillId="0" borderId="177" xfId="50" applyFont="1" applyBorder="1" applyAlignment="1">
      <alignment horizontal="center"/>
      <protection/>
    </xf>
    <xf numFmtId="0" fontId="362" fillId="0" borderId="144" xfId="50" applyFont="1" applyBorder="1" applyAlignment="1">
      <alignment horizontal="center"/>
      <protection/>
    </xf>
    <xf numFmtId="2" fontId="368" fillId="58" borderId="223" xfId="50" applyNumberFormat="1" applyFont="1" applyFill="1" applyBorder="1" applyAlignment="1">
      <alignment horizontal="center"/>
      <protection/>
    </xf>
    <xf numFmtId="0" fontId="368" fillId="58" borderId="146" xfId="50" applyNumberFormat="1" applyFont="1" applyFill="1" applyBorder="1" applyAlignment="1">
      <alignment horizontal="center"/>
      <protection/>
    </xf>
    <xf numFmtId="0" fontId="368" fillId="58" borderId="148" xfId="50" applyNumberFormat="1" applyFont="1" applyFill="1" applyBorder="1" applyAlignment="1">
      <alignment horizontal="center"/>
      <protection/>
    </xf>
    <xf numFmtId="2" fontId="350" fillId="58" borderId="234" xfId="50" applyNumberFormat="1" applyFont="1" applyFill="1" applyBorder="1" applyAlignment="1">
      <alignment horizontal="center"/>
      <protection/>
    </xf>
    <xf numFmtId="0" fontId="92" fillId="37" borderId="25" xfId="50" applyFont="1" applyFill="1" applyBorder="1" applyAlignment="1">
      <alignment horizontal="center"/>
      <protection/>
    </xf>
    <xf numFmtId="0" fontId="92" fillId="37" borderId="0" xfId="50" applyFont="1" applyFill="1" applyBorder="1" applyAlignment="1">
      <alignment horizontal="center"/>
      <protection/>
    </xf>
    <xf numFmtId="0" fontId="92" fillId="37" borderId="21" xfId="50" applyFont="1" applyFill="1" applyBorder="1" applyAlignment="1">
      <alignment horizontal="center"/>
      <protection/>
    </xf>
    <xf numFmtId="0" fontId="299" fillId="36" borderId="17" xfId="0" applyFont="1" applyFill="1" applyBorder="1" applyAlignment="1">
      <alignment/>
    </xf>
    <xf numFmtId="166" fontId="308" fillId="0" borderId="122" xfId="53" applyNumberFormat="1" applyFont="1" applyFill="1" applyBorder="1" applyAlignment="1">
      <alignment horizontal="center" vertical="center"/>
      <protection/>
    </xf>
    <xf numFmtId="0" fontId="378" fillId="0" borderId="22" xfId="50" applyNumberFormat="1" applyFont="1" applyBorder="1" applyAlignment="1" applyProtection="1">
      <alignment horizontal="center"/>
      <protection hidden="1"/>
    </xf>
    <xf numFmtId="0" fontId="349" fillId="0" borderId="23" xfId="50" applyNumberFormat="1" applyFont="1" applyBorder="1" applyAlignment="1" applyProtection="1">
      <alignment horizontal="center"/>
      <protection hidden="1"/>
    </xf>
    <xf numFmtId="0" fontId="379" fillId="0" borderId="24" xfId="50" applyNumberFormat="1" applyFont="1" applyBorder="1" applyAlignment="1" applyProtection="1">
      <alignment horizontal="center"/>
      <protection hidden="1"/>
    </xf>
    <xf numFmtId="0" fontId="378" fillId="0" borderId="25" xfId="50" applyNumberFormat="1" applyFont="1" applyBorder="1" applyAlignment="1" applyProtection="1">
      <alignment horizontal="center"/>
      <protection hidden="1"/>
    </xf>
    <xf numFmtId="0" fontId="349" fillId="0" borderId="0" xfId="50" applyNumberFormat="1" applyFont="1" applyBorder="1" applyAlignment="1" applyProtection="1">
      <alignment horizontal="center"/>
      <protection hidden="1"/>
    </xf>
    <xf numFmtId="0" fontId="379" fillId="0" borderId="21" xfId="50" applyNumberFormat="1" applyFont="1" applyBorder="1" applyAlignment="1" applyProtection="1">
      <alignment horizontal="center"/>
      <protection hidden="1"/>
    </xf>
    <xf numFmtId="0" fontId="345" fillId="0" borderId="23" xfId="50" applyNumberFormat="1" applyFont="1" applyBorder="1" applyAlignment="1" applyProtection="1">
      <alignment horizontal="center"/>
      <protection hidden="1"/>
    </xf>
    <xf numFmtId="0" fontId="345" fillId="0" borderId="0" xfId="50" applyNumberFormat="1" applyFont="1" applyBorder="1" applyAlignment="1" applyProtection="1">
      <alignment horizontal="center"/>
      <protection hidden="1"/>
    </xf>
    <xf numFmtId="0" fontId="378" fillId="0" borderId="31" xfId="50" applyNumberFormat="1" applyFont="1" applyBorder="1" applyAlignment="1" applyProtection="1">
      <alignment horizontal="center"/>
      <protection hidden="1"/>
    </xf>
    <xf numFmtId="0" fontId="349" fillId="0" borderId="17" xfId="50" applyNumberFormat="1" applyFont="1" applyBorder="1" applyAlignment="1" applyProtection="1">
      <alignment horizontal="center"/>
      <protection hidden="1"/>
    </xf>
    <xf numFmtId="0" fontId="345" fillId="0" borderId="17" xfId="50" applyNumberFormat="1" applyFont="1" applyBorder="1" applyAlignment="1" applyProtection="1">
      <alignment horizontal="center"/>
      <protection hidden="1"/>
    </xf>
    <xf numFmtId="0" fontId="379" fillId="0" borderId="32" xfId="50" applyNumberFormat="1" applyFont="1" applyBorder="1" applyAlignment="1" applyProtection="1">
      <alignment horizontal="center"/>
      <protection hidden="1"/>
    </xf>
    <xf numFmtId="0" fontId="380" fillId="0" borderId="0" xfId="50" applyFont="1" applyBorder="1" applyAlignment="1">
      <alignment/>
      <protection/>
    </xf>
    <xf numFmtId="0" fontId="349" fillId="0" borderId="23" xfId="50" applyNumberFormat="1" applyFont="1" applyBorder="1" applyAlignment="1" applyProtection="1">
      <alignment horizontal="center"/>
      <protection hidden="1" locked="0"/>
    </xf>
    <xf numFmtId="0" fontId="379" fillId="0" borderId="24" xfId="50" applyNumberFormat="1" applyFont="1" applyBorder="1" applyAlignment="1" applyProtection="1">
      <alignment horizontal="center"/>
      <protection hidden="1" locked="0"/>
    </xf>
    <xf numFmtId="0" fontId="378" fillId="0" borderId="25" xfId="50" applyNumberFormat="1" applyFont="1" applyBorder="1" applyAlignment="1" applyProtection="1">
      <alignment horizontal="center"/>
      <protection hidden="1" locked="0"/>
    </xf>
    <xf numFmtId="0" fontId="349" fillId="0" borderId="0" xfId="50" applyNumberFormat="1" applyFont="1" applyBorder="1" applyAlignment="1" applyProtection="1">
      <alignment horizontal="center"/>
      <protection hidden="1" locked="0"/>
    </xf>
    <xf numFmtId="0" fontId="379" fillId="0" borderId="21" xfId="50" applyNumberFormat="1" applyFont="1" applyBorder="1" applyAlignment="1" applyProtection="1">
      <alignment horizontal="center"/>
      <protection hidden="1" locked="0"/>
    </xf>
    <xf numFmtId="0" fontId="378" fillId="0" borderId="0" xfId="50" applyNumberFormat="1" applyFont="1" applyBorder="1" applyAlignment="1" applyProtection="1">
      <alignment horizontal="center"/>
      <protection hidden="1"/>
    </xf>
    <xf numFmtId="0" fontId="345" fillId="0" borderId="0" xfId="50" applyNumberFormat="1" applyFont="1" applyAlignment="1" applyProtection="1">
      <alignment horizontal="center"/>
      <protection hidden="1"/>
    </xf>
    <xf numFmtId="0" fontId="381" fillId="67" borderId="23" xfId="50" applyNumberFormat="1" applyFont="1" applyFill="1" applyBorder="1" applyAlignment="1" applyProtection="1">
      <alignment horizontal="center"/>
      <protection hidden="1"/>
    </xf>
    <xf numFmtId="0" fontId="382" fillId="6" borderId="235" xfId="50" applyNumberFormat="1" applyFont="1" applyFill="1" applyBorder="1" applyAlignment="1" applyProtection="1">
      <alignment horizontal="center"/>
      <protection hidden="1"/>
    </xf>
    <xf numFmtId="0" fontId="14" fillId="0" borderId="0" xfId="50" applyFont="1" applyAlignment="1" applyProtection="1">
      <alignment horizontal="center"/>
      <protection hidden="1"/>
    </xf>
    <xf numFmtId="0" fontId="0" fillId="0" borderId="0" xfId="50" applyFont="1" applyProtection="1">
      <alignment/>
      <protection hidden="1"/>
    </xf>
    <xf numFmtId="0" fontId="381" fillId="67" borderId="162" xfId="50" applyNumberFormat="1" applyFont="1" applyFill="1" applyBorder="1" applyAlignment="1" applyProtection="1">
      <alignment horizontal="center"/>
      <protection hidden="1"/>
    </xf>
    <xf numFmtId="0" fontId="382" fillId="6" borderId="236" xfId="50" applyNumberFormat="1" applyFont="1" applyFill="1" applyBorder="1" applyAlignment="1" applyProtection="1">
      <alignment horizontal="center"/>
      <protection hidden="1"/>
    </xf>
    <xf numFmtId="0" fontId="381" fillId="67" borderId="28" xfId="50" applyNumberFormat="1" applyFont="1" applyFill="1" applyBorder="1" applyAlignment="1" applyProtection="1">
      <alignment horizontal="center"/>
      <protection hidden="1"/>
    </xf>
    <xf numFmtId="0" fontId="382" fillId="6" borderId="237" xfId="5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49" fontId="339" fillId="0" borderId="0" xfId="0" applyNumberFormat="1" applyFont="1" applyBorder="1" applyAlignment="1" applyProtection="1">
      <alignment horizontal="right"/>
      <protection hidden="1" locked="0"/>
    </xf>
    <xf numFmtId="49" fontId="339" fillId="0" borderId="0" xfId="0" applyNumberFormat="1" applyFont="1" applyFill="1" applyBorder="1" applyAlignment="1" applyProtection="1">
      <alignment/>
      <protection hidden="1" locked="0"/>
    </xf>
    <xf numFmtId="0" fontId="345" fillId="0" borderId="23" xfId="50" applyNumberFormat="1" applyFont="1" applyBorder="1" applyAlignment="1" applyProtection="1">
      <alignment horizontal="center"/>
      <protection hidden="1" locked="0"/>
    </xf>
    <xf numFmtId="0" fontId="345" fillId="0" borderId="0" xfId="50" applyNumberFormat="1" applyFont="1" applyBorder="1" applyAlignment="1" applyProtection="1">
      <alignment horizontal="center"/>
      <protection hidden="1" locked="0"/>
    </xf>
    <xf numFmtId="0" fontId="378" fillId="0" borderId="31" xfId="50" applyNumberFormat="1" applyFont="1" applyBorder="1" applyAlignment="1" applyProtection="1">
      <alignment horizontal="center"/>
      <protection hidden="1" locked="0"/>
    </xf>
    <xf numFmtId="0" fontId="349" fillId="0" borderId="17" xfId="50" applyNumberFormat="1" applyFont="1" applyBorder="1" applyAlignment="1" applyProtection="1">
      <alignment horizontal="center"/>
      <protection hidden="1" locked="0"/>
    </xf>
    <xf numFmtId="0" fontId="345" fillId="0" borderId="17" xfId="50" applyNumberFormat="1" applyFont="1" applyBorder="1" applyAlignment="1" applyProtection="1">
      <alignment horizontal="center"/>
      <protection hidden="1" locked="0"/>
    </xf>
    <xf numFmtId="0" fontId="379" fillId="0" borderId="32" xfId="50" applyNumberFormat="1" applyFont="1" applyBorder="1" applyAlignment="1" applyProtection="1">
      <alignment horizontal="center"/>
      <protection hidden="1" locked="0"/>
    </xf>
    <xf numFmtId="0" fontId="342" fillId="0" borderId="23" xfId="50" applyNumberFormat="1" applyFont="1" applyBorder="1" applyAlignment="1" applyProtection="1">
      <alignment horizontal="center"/>
      <protection hidden="1"/>
    </xf>
    <xf numFmtId="0" fontId="342" fillId="0" borderId="0" xfId="50" applyNumberFormat="1" applyFont="1" applyBorder="1" applyAlignment="1" applyProtection="1">
      <alignment horizontal="center"/>
      <protection hidden="1"/>
    </xf>
    <xf numFmtId="0" fontId="219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vertical="center"/>
      <protection hidden="1"/>
    </xf>
    <xf numFmtId="0" fontId="21" fillId="0" borderId="25" xfId="0" applyFont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190" xfId="0" applyFont="1" applyBorder="1" applyAlignment="1" applyProtection="1">
      <alignment horizontal="center"/>
      <protection hidden="1"/>
    </xf>
    <xf numFmtId="0" fontId="383" fillId="0" borderId="192" xfId="0" applyFont="1" applyBorder="1" applyAlignment="1" applyProtection="1">
      <alignment horizontal="center"/>
      <protection hidden="1"/>
    </xf>
    <xf numFmtId="0" fontId="126" fillId="0" borderId="191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170" xfId="0" applyFont="1" applyBorder="1" applyAlignment="1" applyProtection="1">
      <alignment horizontal="center"/>
      <protection hidden="1"/>
    </xf>
    <xf numFmtId="0" fontId="126" fillId="0" borderId="17" xfId="0" applyFont="1" applyBorder="1" applyAlignment="1" applyProtection="1">
      <alignment horizontal="center" vertical="center"/>
      <protection hidden="1"/>
    </xf>
    <xf numFmtId="0" fontId="126" fillId="0" borderId="0" xfId="0" applyFont="1" applyBorder="1" applyAlignment="1" applyProtection="1">
      <alignment horizontal="center" vertical="center"/>
      <protection hidden="1"/>
    </xf>
    <xf numFmtId="0" fontId="126" fillId="0" borderId="29" xfId="0" applyFont="1" applyBorder="1" applyAlignment="1" applyProtection="1">
      <alignment horizontal="center" vertical="center"/>
      <protection hidden="1"/>
    </xf>
    <xf numFmtId="0" fontId="0" fillId="0" borderId="228" xfId="0" applyFont="1" applyBorder="1" applyAlignment="1" applyProtection="1">
      <alignment/>
      <protection hidden="1"/>
    </xf>
    <xf numFmtId="0" fontId="12" fillId="37" borderId="238" xfId="0" applyFont="1" applyFill="1" applyBorder="1" applyAlignment="1" applyProtection="1">
      <alignment horizontal="center" vertical="center"/>
      <protection hidden="1"/>
    </xf>
    <xf numFmtId="0" fontId="99" fillId="68" borderId="230" xfId="0" applyFont="1" applyFill="1" applyBorder="1" applyAlignment="1" applyProtection="1">
      <alignment horizontal="center"/>
      <protection hidden="1"/>
    </xf>
    <xf numFmtId="0" fontId="99" fillId="68" borderId="232" xfId="0" applyFont="1" applyFill="1" applyBorder="1" applyAlignment="1" applyProtection="1">
      <alignment horizontal="center"/>
      <protection hidden="1"/>
    </xf>
    <xf numFmtId="0" fontId="99" fillId="69" borderId="26" xfId="0" applyFont="1" applyFill="1" applyBorder="1" applyAlignment="1" applyProtection="1">
      <alignment horizontal="center"/>
      <protection hidden="1"/>
    </xf>
    <xf numFmtId="0" fontId="99" fillId="70" borderId="230" xfId="0" applyFont="1" applyFill="1" applyBorder="1" applyAlignment="1" applyProtection="1">
      <alignment horizontal="center"/>
      <protection hidden="1"/>
    </xf>
    <xf numFmtId="0" fontId="99" fillId="70" borderId="232" xfId="0" applyFont="1" applyFill="1" applyBorder="1" applyAlignment="1" applyProtection="1">
      <alignment horizontal="center"/>
      <protection hidden="1"/>
    </xf>
    <xf numFmtId="0" fontId="99" fillId="71" borderId="26" xfId="0" applyFont="1" applyFill="1" applyBorder="1" applyAlignment="1" applyProtection="1">
      <alignment horizontal="center"/>
      <protection hidden="1"/>
    </xf>
    <xf numFmtId="0" fontId="99" fillId="71" borderId="232" xfId="0" applyFont="1" applyFill="1" applyBorder="1" applyAlignment="1" applyProtection="1">
      <alignment horizontal="center"/>
      <protection hidden="1"/>
    </xf>
    <xf numFmtId="2" fontId="384" fillId="67" borderId="90" xfId="50" applyNumberFormat="1" applyFont="1" applyFill="1" applyBorder="1" applyAlignment="1">
      <alignment horizontal="center"/>
      <protection/>
    </xf>
    <xf numFmtId="2" fontId="384" fillId="67" borderId="239" xfId="50" applyNumberFormat="1" applyFont="1" applyFill="1" applyBorder="1" applyAlignment="1">
      <alignment horizontal="center"/>
      <protection/>
    </xf>
    <xf numFmtId="0" fontId="349" fillId="0" borderId="162" xfId="50" applyFont="1" applyBorder="1" applyAlignment="1">
      <alignment horizontal="center"/>
      <protection/>
    </xf>
    <xf numFmtId="0" fontId="349" fillId="0" borderId="151" xfId="50" applyFont="1" applyBorder="1" applyAlignment="1">
      <alignment horizontal="center"/>
      <protection/>
    </xf>
    <xf numFmtId="0" fontId="349" fillId="0" borderId="150" xfId="50" applyFont="1" applyBorder="1" applyAlignment="1">
      <alignment horizontal="center"/>
      <protection/>
    </xf>
    <xf numFmtId="0" fontId="349" fillId="0" borderId="207" xfId="50" applyFont="1" applyBorder="1" applyAlignment="1">
      <alignment horizontal="center"/>
      <protection/>
    </xf>
    <xf numFmtId="0" fontId="111" fillId="0" borderId="95" xfId="50" applyFont="1" applyBorder="1" applyAlignment="1">
      <alignment horizontal="center"/>
      <protection/>
    </xf>
    <xf numFmtId="0" fontId="111" fillId="0" borderId="91" xfId="50" applyFont="1" applyBorder="1" applyAlignment="1">
      <alignment horizontal="center"/>
      <protection/>
    </xf>
    <xf numFmtId="0" fontId="111" fillId="0" borderId="90" xfId="50" applyFont="1" applyBorder="1" applyAlignment="1">
      <alignment horizontal="center"/>
      <protection/>
    </xf>
    <xf numFmtId="0" fontId="111" fillId="0" borderId="205" xfId="50" applyFont="1" applyBorder="1" applyAlignment="1">
      <alignment horizontal="center"/>
      <protection/>
    </xf>
    <xf numFmtId="0" fontId="385" fillId="0" borderId="150" xfId="50" applyFont="1" applyBorder="1" applyAlignment="1">
      <alignment horizontal="left" vertical="center"/>
      <protection/>
    </xf>
    <xf numFmtId="0" fontId="385" fillId="0" borderId="151" xfId="50" applyFont="1" applyBorder="1" applyAlignment="1">
      <alignment horizontal="left" vertical="center"/>
      <protection/>
    </xf>
    <xf numFmtId="0" fontId="385" fillId="0" borderId="162" xfId="50" applyFont="1" applyBorder="1" applyAlignment="1">
      <alignment horizontal="left" vertical="center"/>
      <protection/>
    </xf>
    <xf numFmtId="0" fontId="385" fillId="0" borderId="91" xfId="50" applyFont="1" applyBorder="1" applyAlignment="1">
      <alignment horizontal="left" vertical="center"/>
      <protection/>
    </xf>
    <xf numFmtId="0" fontId="385" fillId="0" borderId="90" xfId="50" applyFont="1" applyBorder="1" applyAlignment="1">
      <alignment horizontal="left" vertical="center"/>
      <protection/>
    </xf>
    <xf numFmtId="0" fontId="385" fillId="0" borderId="207" xfId="50" applyFont="1" applyBorder="1" applyAlignment="1">
      <alignment horizontal="left" vertical="center"/>
      <protection/>
    </xf>
    <xf numFmtId="0" fontId="92" fillId="37" borderId="190" xfId="50" applyFont="1" applyFill="1" applyBorder="1" applyAlignment="1">
      <alignment vertical="center"/>
      <protection/>
    </xf>
    <xf numFmtId="0" fontId="92" fillId="37" borderId="217" xfId="50" applyFont="1" applyFill="1" applyBorder="1" applyAlignment="1">
      <alignment vertical="center"/>
      <protection/>
    </xf>
    <xf numFmtId="0" fontId="378" fillId="0" borderId="25" xfId="48" applyNumberFormat="1" applyFont="1" applyBorder="1" applyAlignment="1" applyProtection="1">
      <alignment horizontal="center" vertical="center"/>
      <protection hidden="1"/>
    </xf>
    <xf numFmtId="0" fontId="349" fillId="0" borderId="0" xfId="48" applyNumberFormat="1" applyFont="1" applyBorder="1" applyAlignment="1" applyProtection="1">
      <alignment horizontal="center" vertical="center"/>
      <protection hidden="1"/>
    </xf>
    <xf numFmtId="0" fontId="342" fillId="0" borderId="0" xfId="48" applyNumberFormat="1" applyFont="1" applyBorder="1" applyAlignment="1" applyProtection="1">
      <alignment horizontal="center" vertical="center"/>
      <protection hidden="1"/>
    </xf>
    <xf numFmtId="0" fontId="342" fillId="0" borderId="17" xfId="50" applyNumberFormat="1" applyFont="1" applyBorder="1" applyAlignment="1" applyProtection="1">
      <alignment horizontal="center"/>
      <protection hidden="1"/>
    </xf>
    <xf numFmtId="0" fontId="379" fillId="0" borderId="21" xfId="48" applyNumberFormat="1" applyFont="1" applyBorder="1" applyAlignment="1" applyProtection="1">
      <alignment horizontal="center" vertical="center"/>
      <protection hidden="1"/>
    </xf>
    <xf numFmtId="0" fontId="14" fillId="0" borderId="0" xfId="0" applyFont="1" applyAlignment="1">
      <alignment/>
    </xf>
    <xf numFmtId="0" fontId="386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87" fillId="0" borderId="0" xfId="0" applyFont="1" applyBorder="1" applyAlignment="1" applyProtection="1">
      <alignment vertical="center"/>
      <protection/>
    </xf>
    <xf numFmtId="0" fontId="387" fillId="0" borderId="90" xfId="0" applyFont="1" applyBorder="1" applyAlignment="1" applyProtection="1">
      <alignment vertical="center"/>
      <protection/>
    </xf>
    <xf numFmtId="0" fontId="0" fillId="0" borderId="240" xfId="0" applyFont="1" applyBorder="1" applyAlignment="1" applyProtection="1">
      <alignment vertical="center"/>
      <protection/>
    </xf>
    <xf numFmtId="0" fontId="202" fillId="4" borderId="103" xfId="48" applyFont="1" applyFill="1" applyBorder="1" applyAlignment="1" applyProtection="1">
      <alignment horizontal="center" vertical="center"/>
      <protection locked="0"/>
    </xf>
    <xf numFmtId="0" fontId="388" fillId="0" borderId="0" xfId="48" applyFont="1" applyAlignment="1">
      <alignment horizontal="center"/>
      <protection/>
    </xf>
    <xf numFmtId="14" fontId="304" fillId="0" borderId="0" xfId="48" applyNumberFormat="1" applyFont="1" applyAlignment="1">
      <alignment horizontal="center"/>
      <protection/>
    </xf>
    <xf numFmtId="14" fontId="389" fillId="0" borderId="0" xfId="50" applyNumberFormat="1" applyFont="1" applyAlignment="1">
      <alignment horizontal="center" vertical="center"/>
      <protection/>
    </xf>
    <xf numFmtId="0" fontId="0" fillId="0" borderId="0" xfId="50" applyFont="1" applyFill="1">
      <alignment/>
      <protection/>
    </xf>
    <xf numFmtId="0" fontId="380" fillId="0" borderId="0" xfId="50" applyNumberFormat="1" applyFont="1" applyBorder="1" applyAlignment="1">
      <alignment horizontal="left" vertical="center"/>
      <protection/>
    </xf>
    <xf numFmtId="0" fontId="380" fillId="0" borderId="28" xfId="50" applyNumberFormat="1" applyFont="1" applyBorder="1" applyAlignment="1">
      <alignment horizontal="left" vertical="center"/>
      <protection/>
    </xf>
    <xf numFmtId="0" fontId="29" fillId="37" borderId="190" xfId="50" applyFont="1" applyFill="1" applyBorder="1" applyAlignment="1">
      <alignment horizontal="center"/>
      <protection/>
    </xf>
    <xf numFmtId="0" fontId="29" fillId="37" borderId="170" xfId="50" applyFont="1" applyFill="1" applyBorder="1" applyAlignment="1">
      <alignment horizontal="center"/>
      <protection/>
    </xf>
    <xf numFmtId="0" fontId="29" fillId="37" borderId="101" xfId="50" applyFont="1" applyFill="1" applyBorder="1" applyAlignment="1">
      <alignment horizontal="center"/>
      <protection/>
    </xf>
    <xf numFmtId="0" fontId="390" fillId="0" borderId="0" xfId="0" applyFont="1" applyAlignment="1" applyProtection="1">
      <alignment horizontal="center" vertical="center"/>
      <protection hidden="1"/>
    </xf>
    <xf numFmtId="0" fontId="390" fillId="0" borderId="0" xfId="0" applyFont="1" applyAlignment="1">
      <alignment horizontal="center" vertical="center"/>
    </xf>
    <xf numFmtId="0" fontId="391" fillId="0" borderId="0" xfId="0" applyFont="1" applyAlignment="1">
      <alignment horizontal="left"/>
    </xf>
    <xf numFmtId="49" fontId="109" fillId="55" borderId="233" xfId="50" applyNumberFormat="1" applyFont="1" applyFill="1" applyBorder="1" applyAlignment="1">
      <alignment/>
      <protection/>
    </xf>
    <xf numFmtId="49" fontId="116" fillId="55" borderId="139" xfId="50" applyNumberFormat="1" applyFont="1" applyFill="1" applyBorder="1" applyAlignment="1">
      <alignment/>
      <protection/>
    </xf>
    <xf numFmtId="49" fontId="109" fillId="55" borderId="241" xfId="50" applyNumberFormat="1" applyFont="1" applyFill="1" applyBorder="1" applyAlignment="1">
      <alignment/>
      <protection/>
    </xf>
    <xf numFmtId="0" fontId="283" fillId="0" borderId="67" xfId="48" applyBorder="1">
      <alignment/>
      <protection/>
    </xf>
    <xf numFmtId="0" fontId="161" fillId="0" borderId="242" xfId="0" applyFont="1" applyBorder="1" applyAlignment="1">
      <alignment horizontal="center" vertical="center"/>
    </xf>
    <xf numFmtId="0" fontId="392" fillId="0" borderId="0" xfId="48" applyFont="1" applyFill="1" applyBorder="1" applyAlignment="1">
      <alignment horizontal="center"/>
      <protection/>
    </xf>
    <xf numFmtId="0" fontId="297" fillId="0" borderId="0" xfId="48" applyFont="1" applyFill="1" applyBorder="1" applyAlignment="1">
      <alignment horizontal="center"/>
      <protection/>
    </xf>
    <xf numFmtId="0" fontId="354" fillId="0" borderId="0" xfId="48" applyFont="1" applyFill="1" applyBorder="1" applyAlignment="1">
      <alignment horizontal="center"/>
      <protection/>
    </xf>
    <xf numFmtId="0" fontId="393" fillId="0" borderId="0" xfId="48" applyFont="1" applyFill="1" applyBorder="1" applyAlignment="1">
      <alignment horizontal="center" vertical="center"/>
      <protection/>
    </xf>
    <xf numFmtId="0" fontId="283" fillId="0" borderId="0" xfId="48" applyFill="1">
      <alignment/>
      <protection/>
    </xf>
    <xf numFmtId="0" fontId="388" fillId="0" borderId="0" xfId="48" applyFont="1" applyFill="1" applyAlignment="1">
      <alignment horizontal="center"/>
      <protection/>
    </xf>
    <xf numFmtId="14" fontId="304" fillId="0" borderId="0" xfId="48" applyNumberFormat="1" applyFont="1" applyFill="1" applyAlignment="1">
      <alignment horizontal="center"/>
      <protection/>
    </xf>
    <xf numFmtId="0" fontId="376" fillId="0" borderId="25" xfId="50" applyFont="1" applyBorder="1" applyAlignment="1">
      <alignment horizontal="center"/>
      <protection/>
    </xf>
    <xf numFmtId="0" fontId="376" fillId="0" borderId="0" xfId="50" applyFont="1" applyBorder="1" applyAlignment="1">
      <alignment horizontal="center"/>
      <protection/>
    </xf>
    <xf numFmtId="0" fontId="376" fillId="0" borderId="21" xfId="50" applyFont="1" applyBorder="1" applyAlignment="1">
      <alignment horizontal="center"/>
      <protection/>
    </xf>
    <xf numFmtId="0" fontId="394" fillId="0" borderId="0" xfId="50" applyFont="1" applyBorder="1" applyAlignment="1">
      <alignment horizontal="center"/>
      <protection/>
    </xf>
    <xf numFmtId="0" fontId="394" fillId="0" borderId="21" xfId="50" applyFont="1" applyBorder="1" applyAlignment="1">
      <alignment horizontal="center"/>
      <protection/>
    </xf>
    <xf numFmtId="0" fontId="376" fillId="0" borderId="31" xfId="50" applyFont="1" applyBorder="1" applyAlignment="1">
      <alignment horizontal="center"/>
      <protection/>
    </xf>
    <xf numFmtId="0" fontId="376" fillId="0" borderId="17" xfId="50" applyFont="1" applyBorder="1" applyAlignment="1">
      <alignment horizontal="center"/>
      <protection/>
    </xf>
    <xf numFmtId="0" fontId="376" fillId="0" borderId="32" xfId="50" applyFont="1" applyBorder="1" applyAlignment="1">
      <alignment horizontal="center"/>
      <protection/>
    </xf>
    <xf numFmtId="0" fontId="0" fillId="0" borderId="25" xfId="50" applyFont="1" applyBorder="1" applyAlignment="1" applyProtection="1">
      <alignment horizontal="center"/>
      <protection hidden="1"/>
    </xf>
    <xf numFmtId="0" fontId="0" fillId="0" borderId="0" xfId="50" applyFont="1" applyBorder="1" applyAlignment="1" applyProtection="1">
      <alignment horizontal="center"/>
      <protection hidden="1"/>
    </xf>
    <xf numFmtId="0" fontId="0" fillId="0" borderId="21" xfId="50" applyFont="1" applyBorder="1" applyAlignment="1" applyProtection="1">
      <alignment horizontal="center"/>
      <protection hidden="1"/>
    </xf>
    <xf numFmtId="0" fontId="0" fillId="0" borderId="31" xfId="50" applyFont="1" applyBorder="1" applyAlignment="1" applyProtection="1">
      <alignment horizontal="center"/>
      <protection hidden="1"/>
    </xf>
    <xf numFmtId="0" fontId="0" fillId="0" borderId="17" xfId="50" applyFont="1" applyBorder="1" applyAlignment="1" applyProtection="1">
      <alignment horizontal="center"/>
      <protection hidden="1"/>
    </xf>
    <xf numFmtId="0" fontId="0" fillId="0" borderId="32" xfId="50" applyFont="1" applyBorder="1" applyAlignment="1" applyProtection="1">
      <alignment horizontal="center"/>
      <protection hidden="1"/>
    </xf>
    <xf numFmtId="0" fontId="351" fillId="37" borderId="243" xfId="50" applyFont="1" applyFill="1" applyBorder="1" applyAlignment="1">
      <alignment horizontal="center"/>
      <protection/>
    </xf>
    <xf numFmtId="0" fontId="201" fillId="0" borderId="0" xfId="50" applyFont="1" applyFill="1" applyBorder="1" applyAlignment="1">
      <alignment horizontal="center" vertical="center"/>
      <protection/>
    </xf>
    <xf numFmtId="0" fontId="186" fillId="58" borderId="156" xfId="50" applyFont="1" applyFill="1" applyBorder="1" applyAlignment="1">
      <alignment horizontal="center" vertical="center"/>
      <protection/>
    </xf>
    <xf numFmtId="0" fontId="385" fillId="0" borderId="221" xfId="50" applyFont="1" applyBorder="1">
      <alignment/>
      <protection/>
    </xf>
    <xf numFmtId="0" fontId="385" fillId="0" borderId="244" xfId="50" applyFont="1" applyBorder="1">
      <alignment/>
      <protection/>
    </xf>
    <xf numFmtId="0" fontId="385" fillId="0" borderId="240" xfId="50" applyFont="1" applyBorder="1">
      <alignment/>
      <protection/>
    </xf>
    <xf numFmtId="0" fontId="385" fillId="0" borderId="184" xfId="50" applyFont="1" applyBorder="1">
      <alignment/>
      <protection/>
    </xf>
    <xf numFmtId="0" fontId="385" fillId="0" borderId="185" xfId="50" applyFont="1" applyBorder="1">
      <alignment/>
      <protection/>
    </xf>
    <xf numFmtId="0" fontId="202" fillId="61" borderId="245" xfId="50" applyFont="1" applyFill="1" applyBorder="1" applyAlignment="1">
      <alignment horizontal="center"/>
      <protection/>
    </xf>
    <xf numFmtId="2" fontId="350" fillId="59" borderId="152" xfId="50" applyNumberFormat="1" applyFont="1" applyFill="1" applyBorder="1" applyAlignment="1">
      <alignment horizontal="center"/>
      <protection/>
    </xf>
    <xf numFmtId="49" fontId="92" fillId="0" borderId="153" xfId="0" applyNumberFormat="1" applyFont="1" applyBorder="1" applyAlignment="1">
      <alignment horizontal="center"/>
    </xf>
    <xf numFmtId="165" fontId="94" fillId="62" borderId="145" xfId="50" applyNumberFormat="1" applyFont="1" applyFill="1" applyBorder="1" applyAlignment="1">
      <alignment horizontal="center"/>
      <protection/>
    </xf>
    <xf numFmtId="2" fontId="94" fillId="62" borderId="145" xfId="50" applyNumberFormat="1" applyFont="1" applyFill="1" applyBorder="1" applyAlignment="1">
      <alignment horizontal="center"/>
      <protection/>
    </xf>
    <xf numFmtId="0" fontId="94" fillId="62" borderId="246" xfId="50" applyFont="1" applyFill="1" applyBorder="1" applyAlignment="1">
      <alignment horizontal="center"/>
      <protection/>
    </xf>
    <xf numFmtId="0" fontId="106" fillId="62" borderId="217" xfId="50" applyFont="1" applyFill="1" applyBorder="1" applyAlignment="1">
      <alignment horizontal="center"/>
      <protection/>
    </xf>
    <xf numFmtId="0" fontId="200" fillId="62" borderId="17" xfId="50" applyFont="1" applyFill="1" applyBorder="1" applyAlignment="1">
      <alignment horizontal="center"/>
      <protection/>
    </xf>
    <xf numFmtId="0" fontId="94" fillId="62" borderId="31" xfId="50" applyFont="1" applyFill="1" applyBorder="1" applyAlignment="1">
      <alignment horizontal="center"/>
      <protection/>
    </xf>
    <xf numFmtId="0" fontId="94" fillId="62" borderId="17" xfId="50" applyFont="1" applyFill="1" applyBorder="1" applyAlignment="1">
      <alignment horizontal="center"/>
      <protection/>
    </xf>
    <xf numFmtId="0" fontId="94" fillId="62" borderId="32" xfId="50" applyFont="1" applyFill="1" applyBorder="1" applyAlignment="1">
      <alignment horizontal="center"/>
      <protection/>
    </xf>
    <xf numFmtId="165" fontId="94" fillId="62" borderId="17" xfId="50" applyNumberFormat="1" applyFont="1" applyFill="1" applyBorder="1" applyAlignment="1">
      <alignment horizontal="center"/>
      <protection/>
    </xf>
    <xf numFmtId="2" fontId="94" fillId="62" borderId="17" xfId="50" applyNumberFormat="1" applyFont="1" applyFill="1" applyBorder="1" applyAlignment="1">
      <alignment horizontal="center"/>
      <protection/>
    </xf>
    <xf numFmtId="0" fontId="357" fillId="0" borderId="0" xfId="50" applyFont="1" applyAlignment="1">
      <alignment horizontal="center" vertical="center"/>
      <protection/>
    </xf>
    <xf numFmtId="0" fontId="201" fillId="0" borderId="17" xfId="50" applyFont="1" applyFill="1" applyBorder="1" applyAlignment="1">
      <alignment horizontal="center" vertical="center"/>
      <protection/>
    </xf>
    <xf numFmtId="2" fontId="350" fillId="59" borderId="146" xfId="50" applyNumberFormat="1" applyFont="1" applyFill="1" applyBorder="1" applyAlignment="1">
      <alignment horizontal="center"/>
      <protection/>
    </xf>
    <xf numFmtId="0" fontId="349" fillId="62" borderId="244" xfId="50" applyFont="1" applyFill="1" applyBorder="1" applyAlignment="1">
      <alignment horizontal="center"/>
      <protection/>
    </xf>
    <xf numFmtId="165" fontId="351" fillId="37" borderId="162" xfId="50" applyNumberFormat="1" applyFont="1" applyFill="1" applyBorder="1" applyAlignment="1">
      <alignment horizontal="center"/>
      <protection/>
    </xf>
    <xf numFmtId="165" fontId="351" fillId="37" borderId="151" xfId="50" applyNumberFormat="1" applyFont="1" applyFill="1" applyBorder="1" applyAlignment="1">
      <alignment horizontal="center"/>
      <protection/>
    </xf>
    <xf numFmtId="165" fontId="351" fillId="37" borderId="163" xfId="50" applyNumberFormat="1" applyFont="1" applyFill="1" applyBorder="1" applyAlignment="1">
      <alignment horizontal="center"/>
      <protection/>
    </xf>
    <xf numFmtId="165" fontId="351" fillId="37" borderId="150" xfId="50" applyNumberFormat="1" applyFont="1" applyFill="1" applyBorder="1" applyAlignment="1">
      <alignment horizontal="center"/>
      <protection/>
    </xf>
    <xf numFmtId="165" fontId="351" fillId="37" borderId="154" xfId="50" applyNumberFormat="1" applyFont="1" applyFill="1" applyBorder="1" applyAlignment="1">
      <alignment horizontal="center"/>
      <protection/>
    </xf>
    <xf numFmtId="1" fontId="349" fillId="0" borderId="0" xfId="50" applyNumberFormat="1" applyFont="1" applyBorder="1" applyAlignment="1">
      <alignment horizontal="center"/>
      <protection/>
    </xf>
    <xf numFmtId="1" fontId="349" fillId="0" borderId="145" xfId="50" applyNumberFormat="1" applyFont="1" applyBorder="1" applyAlignment="1">
      <alignment horizontal="center"/>
      <protection/>
    </xf>
    <xf numFmtId="1" fontId="349" fillId="0" borderId="184" xfId="50" applyNumberFormat="1" applyFont="1" applyBorder="1" applyAlignment="1">
      <alignment horizontal="center"/>
      <protection/>
    </xf>
    <xf numFmtId="1" fontId="349" fillId="0" borderId="144" xfId="50" applyNumberFormat="1" applyFont="1" applyBorder="1" applyAlignment="1">
      <alignment horizontal="center"/>
      <protection/>
    </xf>
    <xf numFmtId="1" fontId="349" fillId="0" borderId="244" xfId="50" applyNumberFormat="1" applyFont="1" applyBorder="1" applyAlignment="1">
      <alignment horizontal="center"/>
      <protection/>
    </xf>
    <xf numFmtId="1" fontId="349" fillId="0" borderId="185" xfId="50" applyNumberFormat="1" applyFont="1" applyBorder="1" applyAlignment="1">
      <alignment horizontal="center"/>
      <protection/>
    </xf>
    <xf numFmtId="1" fontId="349" fillId="0" borderId="153" xfId="50" applyNumberFormat="1" applyFont="1" applyBorder="1" applyAlignment="1">
      <alignment horizontal="center"/>
      <protection/>
    </xf>
    <xf numFmtId="1" fontId="126" fillId="0" borderId="95" xfId="50" applyNumberFormat="1" applyFont="1" applyBorder="1" applyAlignment="1">
      <alignment horizontal="center"/>
      <protection/>
    </xf>
    <xf numFmtId="1" fontId="126" fillId="0" borderId="91" xfId="50" applyNumberFormat="1" applyFont="1" applyBorder="1" applyAlignment="1">
      <alignment horizontal="center"/>
      <protection/>
    </xf>
    <xf numFmtId="1" fontId="126" fillId="0" borderId="149" xfId="50" applyNumberFormat="1" applyFont="1" applyBorder="1" applyAlignment="1">
      <alignment horizontal="center"/>
      <protection/>
    </xf>
    <xf numFmtId="1" fontId="126" fillId="0" borderId="161" xfId="50" applyNumberFormat="1" applyFont="1" applyBorder="1" applyAlignment="1">
      <alignment horizontal="center"/>
      <protection/>
    </xf>
    <xf numFmtId="0" fontId="94" fillId="0" borderId="0" xfId="50" applyFont="1" applyAlignment="1">
      <alignment horizontal="center"/>
      <protection/>
    </xf>
    <xf numFmtId="0" fontId="0" fillId="62" borderId="145" xfId="0" applyFont="1" applyFill="1" applyBorder="1" applyAlignment="1">
      <alignment/>
    </xf>
    <xf numFmtId="2" fontId="29" fillId="59" borderId="234" xfId="50" applyNumberFormat="1" applyFont="1" applyFill="1" applyBorder="1" applyAlignment="1">
      <alignment horizontal="center"/>
      <protection/>
    </xf>
    <xf numFmtId="0" fontId="362" fillId="0" borderId="240" xfId="50" applyFont="1" applyBorder="1" applyAlignment="1">
      <alignment horizontal="center"/>
      <protection/>
    </xf>
    <xf numFmtId="49" fontId="92" fillId="0" borderId="177" xfId="0" applyNumberFormat="1" applyFont="1" applyBorder="1" applyAlignment="1">
      <alignment horizontal="center"/>
    </xf>
    <xf numFmtId="1" fontId="349" fillId="0" borderId="247" xfId="50" applyNumberFormat="1" applyFont="1" applyBorder="1" applyAlignment="1">
      <alignment horizontal="center"/>
      <protection/>
    </xf>
    <xf numFmtId="1" fontId="349" fillId="0" borderId="177" xfId="50" applyNumberFormat="1" applyFont="1" applyBorder="1" applyAlignment="1">
      <alignment horizontal="center"/>
      <protection/>
    </xf>
    <xf numFmtId="0" fontId="349" fillId="0" borderId="177" xfId="50" applyFont="1" applyBorder="1" applyAlignment="1">
      <alignment horizontal="center"/>
      <protection/>
    </xf>
    <xf numFmtId="2" fontId="29" fillId="59" borderId="248" xfId="50" applyNumberFormat="1" applyFont="1" applyFill="1" applyBorder="1" applyAlignment="1">
      <alignment horizontal="center"/>
      <protection/>
    </xf>
    <xf numFmtId="0" fontId="362" fillId="0" borderId="249" xfId="50" applyFont="1" applyBorder="1" applyAlignment="1">
      <alignment horizontal="center"/>
      <protection/>
    </xf>
    <xf numFmtId="0" fontId="92" fillId="0" borderId="250" xfId="0" applyFont="1" applyBorder="1" applyAlignment="1">
      <alignment horizontal="center"/>
    </xf>
    <xf numFmtId="0" fontId="355" fillId="0" borderId="251" xfId="50" applyFont="1" applyBorder="1" applyAlignment="1">
      <alignment horizontal="center"/>
      <protection/>
    </xf>
    <xf numFmtId="1" fontId="349" fillId="0" borderId="249" xfId="50" applyNumberFormat="1" applyFont="1" applyBorder="1" applyAlignment="1">
      <alignment horizontal="center"/>
      <protection/>
    </xf>
    <xf numFmtId="1" fontId="349" fillId="0" borderId="250" xfId="50" applyNumberFormat="1" applyFont="1" applyBorder="1" applyAlignment="1">
      <alignment horizontal="center"/>
      <protection/>
    </xf>
    <xf numFmtId="0" fontId="349" fillId="0" borderId="250" xfId="50" applyFont="1" applyBorder="1" applyAlignment="1">
      <alignment horizontal="center"/>
      <protection/>
    </xf>
    <xf numFmtId="165" fontId="351" fillId="37" borderId="252" xfId="50" applyNumberFormat="1" applyFont="1" applyFill="1" applyBorder="1" applyAlignment="1">
      <alignment horizontal="center"/>
      <protection/>
    </xf>
    <xf numFmtId="1" fontId="126" fillId="0" borderId="251" xfId="50" applyNumberFormat="1" applyFont="1" applyBorder="1" applyAlignment="1">
      <alignment horizontal="center"/>
      <protection/>
    </xf>
    <xf numFmtId="0" fontId="202" fillId="61" borderId="253" xfId="50" applyFont="1" applyFill="1" applyBorder="1" applyAlignment="1">
      <alignment horizontal="center"/>
      <protection/>
    </xf>
    <xf numFmtId="0" fontId="106" fillId="62" borderId="254" xfId="50" applyFont="1" applyFill="1" applyBorder="1" applyAlignment="1">
      <alignment horizontal="center"/>
      <protection/>
    </xf>
    <xf numFmtId="0" fontId="200" fillId="62" borderId="250" xfId="50" applyFont="1" applyFill="1" applyBorder="1" applyAlignment="1">
      <alignment horizontal="center"/>
      <protection/>
    </xf>
    <xf numFmtId="0" fontId="94" fillId="62" borderId="255" xfId="50" applyFont="1" applyFill="1" applyBorder="1" applyAlignment="1">
      <alignment horizontal="center"/>
      <protection/>
    </xf>
    <xf numFmtId="0" fontId="94" fillId="62" borderId="250" xfId="50" applyFont="1" applyFill="1" applyBorder="1" applyAlignment="1">
      <alignment horizontal="center"/>
      <protection/>
    </xf>
    <xf numFmtId="0" fontId="94" fillId="62" borderId="256" xfId="50" applyFont="1" applyFill="1" applyBorder="1" applyAlignment="1">
      <alignment horizontal="center"/>
      <protection/>
    </xf>
    <xf numFmtId="165" fontId="94" fillId="62" borderId="250" xfId="50" applyNumberFormat="1" applyFont="1" applyFill="1" applyBorder="1" applyAlignment="1">
      <alignment horizontal="center"/>
      <protection/>
    </xf>
    <xf numFmtId="2" fontId="94" fillId="62" borderId="250" xfId="50" applyNumberFormat="1" applyFont="1" applyFill="1" applyBorder="1" applyAlignment="1">
      <alignment horizontal="center"/>
      <protection/>
    </xf>
    <xf numFmtId="165" fontId="126" fillId="62" borderId="243" xfId="50" applyNumberFormat="1" applyFont="1" applyFill="1" applyBorder="1" applyAlignment="1">
      <alignment horizontal="center"/>
      <protection/>
    </xf>
    <xf numFmtId="165" fontId="126" fillId="62" borderId="151" xfId="50" applyNumberFormat="1" applyFont="1" applyFill="1" applyBorder="1" applyAlignment="1">
      <alignment horizontal="center"/>
      <protection/>
    </xf>
    <xf numFmtId="165" fontId="126" fillId="62" borderId="162" xfId="50" applyNumberFormat="1" applyFont="1" applyFill="1" applyBorder="1" applyAlignment="1">
      <alignment horizontal="center"/>
      <protection/>
    </xf>
    <xf numFmtId="165" fontId="126" fillId="62" borderId="163" xfId="50" applyNumberFormat="1" applyFont="1" applyFill="1" applyBorder="1" applyAlignment="1">
      <alignment horizontal="center"/>
      <protection/>
    </xf>
    <xf numFmtId="165" fontId="126" fillId="62" borderId="150" xfId="50" applyNumberFormat="1" applyFont="1" applyFill="1" applyBorder="1" applyAlignment="1">
      <alignment horizontal="center"/>
      <protection/>
    </xf>
    <xf numFmtId="165" fontId="126" fillId="62" borderId="154" xfId="50" applyNumberFormat="1" applyFont="1" applyFill="1" applyBorder="1" applyAlignment="1">
      <alignment horizontal="center"/>
      <protection/>
    </xf>
    <xf numFmtId="165" fontId="201" fillId="62" borderId="150" xfId="50" applyNumberFormat="1" applyFont="1" applyFill="1" applyBorder="1" applyAlignment="1">
      <alignment horizontal="center"/>
      <protection/>
    </xf>
    <xf numFmtId="1" fontId="271" fillId="0" borderId="95" xfId="50" applyNumberFormat="1" applyFont="1" applyBorder="1" applyAlignment="1">
      <alignment horizontal="center" vertical="center"/>
      <protection/>
    </xf>
    <xf numFmtId="1" fontId="271" fillId="0" borderId="91" xfId="50" applyNumberFormat="1" applyFont="1" applyBorder="1" applyAlignment="1">
      <alignment horizontal="center" vertical="center"/>
      <protection/>
    </xf>
    <xf numFmtId="1" fontId="271" fillId="0" borderId="90" xfId="50" applyNumberFormat="1" applyFont="1" applyBorder="1" applyAlignment="1">
      <alignment horizontal="center" vertical="center"/>
      <protection/>
    </xf>
    <xf numFmtId="1" fontId="271" fillId="0" borderId="149" xfId="50" applyNumberFormat="1" applyFont="1" applyBorder="1" applyAlignment="1">
      <alignment horizontal="center" vertical="center"/>
      <protection/>
    </xf>
    <xf numFmtId="0" fontId="378" fillId="0" borderId="22" xfId="50" applyNumberFormat="1" applyFont="1" applyBorder="1" applyAlignment="1" applyProtection="1">
      <alignment horizontal="center"/>
      <protection hidden="1" locked="0"/>
    </xf>
    <xf numFmtId="0" fontId="395" fillId="0" borderId="144" xfId="50" applyFont="1" applyBorder="1" applyAlignment="1">
      <alignment horizontal="center"/>
      <protection/>
    </xf>
    <xf numFmtId="0" fontId="0" fillId="0" borderId="0" xfId="50" applyFo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94" fillId="0" borderId="0" xfId="50" applyFont="1" applyAlignment="1" applyProtection="1">
      <alignment/>
      <protection locked="0"/>
    </xf>
    <xf numFmtId="0" fontId="380" fillId="0" borderId="23" xfId="50" applyNumberFormat="1" applyFont="1" applyBorder="1" applyAlignment="1">
      <alignment horizontal="left" vertical="center"/>
      <protection/>
    </xf>
    <xf numFmtId="0" fontId="380" fillId="0" borderId="0" xfId="50" applyNumberFormat="1" applyFont="1" applyBorder="1" applyAlignment="1">
      <alignment vertical="center"/>
      <protection/>
    </xf>
    <xf numFmtId="0" fontId="378" fillId="0" borderId="25" xfId="50" applyNumberFormat="1" applyFont="1" applyBorder="1" applyAlignment="1" applyProtection="1">
      <alignment horizontal="center" vertical="center"/>
      <protection hidden="1"/>
    </xf>
    <xf numFmtId="49" fontId="396" fillId="0" borderId="105" xfId="53" applyNumberFormat="1" applyFont="1" applyBorder="1" applyAlignment="1">
      <alignment horizontal="center" vertical="center"/>
      <protection/>
    </xf>
    <xf numFmtId="49" fontId="396" fillId="0" borderId="257" xfId="53" applyNumberFormat="1" applyFont="1" applyBorder="1" applyAlignment="1">
      <alignment horizontal="center" vertical="center"/>
      <protection/>
    </xf>
    <xf numFmtId="49" fontId="396" fillId="0" borderId="105" xfId="53" applyNumberFormat="1" applyFont="1" applyFill="1" applyBorder="1" applyAlignment="1">
      <alignment horizontal="center" vertical="center"/>
      <protection/>
    </xf>
    <xf numFmtId="49" fontId="396" fillId="0" borderId="257" xfId="53" applyNumberFormat="1" applyFont="1" applyFill="1" applyBorder="1" applyAlignment="1">
      <alignment horizontal="center" vertical="center"/>
      <protection/>
    </xf>
    <xf numFmtId="0" fontId="297" fillId="0" borderId="0" xfId="53" applyFont="1" applyFill="1" applyAlignment="1">
      <alignment horizontal="right"/>
      <protection/>
    </xf>
    <xf numFmtId="0" fontId="353" fillId="0" borderId="0" xfId="53" applyFont="1" applyAlignment="1">
      <alignment horizontal="center" vertical="center"/>
      <protection/>
    </xf>
    <xf numFmtId="0" fontId="295" fillId="0" borderId="0" xfId="53" applyFont="1" applyAlignment="1">
      <alignment horizontal="center"/>
      <protection/>
    </xf>
    <xf numFmtId="0" fontId="295" fillId="0" borderId="0" xfId="53" applyFont="1" applyAlignment="1">
      <alignment horizontal="center"/>
      <protection/>
    </xf>
    <xf numFmtId="14" fontId="304" fillId="0" borderId="0" xfId="53" applyNumberFormat="1" applyFont="1" applyAlignment="1">
      <alignment horizontal="center"/>
      <protection/>
    </xf>
    <xf numFmtId="0" fontId="189" fillId="0" borderId="0" xfId="53" applyFont="1" applyAlignment="1">
      <alignment horizontal="center" vertical="center"/>
      <protection/>
    </xf>
    <xf numFmtId="0" fontId="297" fillId="0" borderId="0" xfId="53" applyFont="1" applyAlignment="1">
      <alignment horizontal="center"/>
      <protection/>
    </xf>
    <xf numFmtId="0" fontId="397" fillId="0" borderId="0" xfId="0" applyFont="1" applyAlignment="1" applyProtection="1">
      <alignment horizontal="center" vertical="center"/>
      <protection hidden="1"/>
    </xf>
    <xf numFmtId="0" fontId="52" fillId="0" borderId="0" xfId="0" applyFont="1" applyAlignment="1" applyProtection="1">
      <alignment horizontal="center" vertical="center"/>
      <protection hidden="1"/>
    </xf>
    <xf numFmtId="0" fontId="205" fillId="0" borderId="258" xfId="0" applyFont="1" applyBorder="1" applyAlignment="1" applyProtection="1">
      <alignment horizontal="center" vertical="center"/>
      <protection hidden="1"/>
    </xf>
    <xf numFmtId="0" fontId="205" fillId="0" borderId="259" xfId="0" applyFont="1" applyBorder="1" applyAlignment="1" applyProtection="1">
      <alignment horizontal="center" vertical="center"/>
      <protection hidden="1"/>
    </xf>
    <xf numFmtId="0" fontId="205" fillId="0" borderId="143" xfId="0" applyFont="1" applyBorder="1" applyAlignment="1" applyProtection="1">
      <alignment horizontal="center" vertical="center"/>
      <protection hidden="1"/>
    </xf>
    <xf numFmtId="0" fontId="205" fillId="0" borderId="30" xfId="0" applyFont="1" applyBorder="1" applyAlignment="1" applyProtection="1">
      <alignment horizontal="center" vertical="center"/>
      <protection hidden="1"/>
    </xf>
    <xf numFmtId="0" fontId="11" fillId="0" borderId="260" xfId="0" applyFont="1" applyBorder="1" applyAlignment="1" applyProtection="1">
      <alignment horizontal="left" vertical="center"/>
      <protection hidden="1"/>
    </xf>
    <xf numFmtId="0" fontId="11" fillId="0" borderId="129" xfId="0" applyFont="1" applyBorder="1" applyAlignment="1" applyProtection="1">
      <alignment horizontal="left" vertical="center"/>
      <protection hidden="1"/>
    </xf>
    <xf numFmtId="0" fontId="10" fillId="0" borderId="261" xfId="0" applyFont="1" applyBorder="1" applyAlignment="1" applyProtection="1">
      <alignment horizontal="center" vertical="center"/>
      <protection hidden="1"/>
    </xf>
    <xf numFmtId="0" fontId="10" fillId="0" borderId="262" xfId="0" applyFont="1" applyBorder="1" applyAlignment="1" applyProtection="1">
      <alignment horizontal="center" vertical="center"/>
      <protection hidden="1"/>
    </xf>
    <xf numFmtId="0" fontId="10" fillId="0" borderId="101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398" fillId="72" borderId="137" xfId="0" applyFont="1" applyFill="1" applyBorder="1" applyAlignment="1" applyProtection="1">
      <alignment horizontal="center" vertical="center"/>
      <protection hidden="1"/>
    </xf>
    <xf numFmtId="0" fontId="398" fillId="72" borderId="114" xfId="0" applyFont="1" applyFill="1" applyBorder="1" applyAlignment="1" applyProtection="1">
      <alignment horizontal="center" vertical="center"/>
      <protection hidden="1"/>
    </xf>
    <xf numFmtId="0" fontId="205" fillId="0" borderId="142" xfId="0" applyFont="1" applyBorder="1" applyAlignment="1" applyProtection="1">
      <alignment horizontal="center" vertical="center"/>
      <protection hidden="1"/>
    </xf>
    <xf numFmtId="0" fontId="205" fillId="0" borderId="115" xfId="0" applyFont="1" applyBorder="1" applyAlignment="1" applyProtection="1">
      <alignment horizontal="center" vertical="center"/>
      <protection hidden="1"/>
    </xf>
    <xf numFmtId="0" fontId="21" fillId="0" borderId="100" xfId="0" applyFont="1" applyBorder="1" applyAlignment="1" applyProtection="1">
      <alignment horizontal="left" vertical="center"/>
      <protection hidden="1"/>
    </xf>
    <xf numFmtId="0" fontId="21" fillId="0" borderId="263" xfId="0" applyFont="1" applyBorder="1" applyAlignment="1" applyProtection="1">
      <alignment horizontal="left" vertical="center"/>
      <protection hidden="1"/>
    </xf>
    <xf numFmtId="0" fontId="21" fillId="0" borderId="260" xfId="0" applyFont="1" applyBorder="1" applyAlignment="1" applyProtection="1">
      <alignment horizontal="left" vertical="center"/>
      <protection hidden="1"/>
    </xf>
    <xf numFmtId="0" fontId="21" fillId="0" borderId="129" xfId="0" applyFont="1" applyBorder="1" applyAlignment="1" applyProtection="1">
      <alignment horizontal="left" vertical="center"/>
      <protection hidden="1"/>
    </xf>
    <xf numFmtId="0" fontId="21" fillId="0" borderId="264" xfId="0" applyFont="1" applyBorder="1" applyAlignment="1" applyProtection="1">
      <alignment horizontal="left" vertical="center"/>
      <protection hidden="1"/>
    </xf>
    <xf numFmtId="0" fontId="21" fillId="0" borderId="131" xfId="0" applyFont="1" applyBorder="1" applyAlignment="1" applyProtection="1">
      <alignment horizontal="left" vertical="center"/>
      <protection hidden="1"/>
    </xf>
    <xf numFmtId="0" fontId="21" fillId="0" borderId="261" xfId="0" applyFont="1" applyBorder="1" applyAlignment="1" applyProtection="1">
      <alignment horizontal="center" vertical="center"/>
      <protection hidden="1"/>
    </xf>
    <xf numFmtId="0" fontId="21" fillId="0" borderId="262" xfId="0" applyFont="1" applyBorder="1" applyAlignment="1" applyProtection="1">
      <alignment horizontal="center" vertical="center"/>
      <protection hidden="1"/>
    </xf>
    <xf numFmtId="0" fontId="21" fillId="0" borderId="99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0" fontId="399" fillId="0" borderId="0" xfId="0" applyFont="1" applyAlignment="1" applyProtection="1">
      <alignment horizontal="center" vertical="center"/>
      <protection hidden="1"/>
    </xf>
    <xf numFmtId="14" fontId="400" fillId="0" borderId="0" xfId="0" applyNumberFormat="1" applyFont="1" applyAlignment="1" applyProtection="1">
      <alignment horizontal="center"/>
      <protection hidden="1"/>
    </xf>
    <xf numFmtId="0" fontId="23" fillId="59" borderId="265" xfId="0" applyFont="1" applyFill="1" applyBorder="1" applyAlignment="1" applyProtection="1">
      <alignment horizontal="center" vertical="center"/>
      <protection hidden="1"/>
    </xf>
    <xf numFmtId="0" fontId="23" fillId="59" borderId="266" xfId="0" applyFont="1" applyFill="1" applyBorder="1" applyAlignment="1" applyProtection="1">
      <alignment horizontal="center" vertical="center"/>
      <protection hidden="1"/>
    </xf>
    <xf numFmtId="0" fontId="23" fillId="59" borderId="267" xfId="0" applyFont="1" applyFill="1" applyBorder="1" applyAlignment="1" applyProtection="1">
      <alignment horizontal="center" vertical="center"/>
      <protection hidden="1"/>
    </xf>
    <xf numFmtId="0" fontId="252" fillId="58" borderId="266" xfId="0" applyFont="1" applyFill="1" applyBorder="1" applyAlignment="1" applyProtection="1">
      <alignment horizontal="center" vertical="center"/>
      <protection hidden="1"/>
    </xf>
    <xf numFmtId="0" fontId="252" fillId="58" borderId="268" xfId="0" applyFont="1" applyFill="1" applyBorder="1" applyAlignment="1" applyProtection="1">
      <alignment horizontal="center" vertical="center"/>
      <protection hidden="1"/>
    </xf>
    <xf numFmtId="0" fontId="11" fillId="0" borderId="261" xfId="0" applyFont="1" applyBorder="1" applyAlignment="1" applyProtection="1">
      <alignment horizontal="center" vertical="center"/>
      <protection hidden="1"/>
    </xf>
    <xf numFmtId="0" fontId="11" fillId="0" borderId="262" xfId="0" applyFont="1" applyBorder="1" applyAlignment="1" applyProtection="1">
      <alignment horizontal="center" vertical="center"/>
      <protection hidden="1"/>
    </xf>
    <xf numFmtId="0" fontId="11" fillId="0" borderId="269" xfId="0" applyFont="1" applyBorder="1" applyAlignment="1" applyProtection="1">
      <alignment horizontal="center" vertical="center"/>
      <protection hidden="1"/>
    </xf>
    <xf numFmtId="0" fontId="11" fillId="0" borderId="101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116" xfId="0" applyFont="1" applyBorder="1" applyAlignment="1" applyProtection="1">
      <alignment horizontal="center" vertical="center"/>
      <protection hidden="1"/>
    </xf>
    <xf numFmtId="0" fontId="401" fillId="13" borderId="22" xfId="0" applyFont="1" applyFill="1" applyBorder="1" applyAlignment="1">
      <alignment horizontal="center" vertical="center"/>
    </xf>
    <xf numFmtId="0" fontId="401" fillId="13" borderId="24" xfId="0" applyFont="1" applyFill="1" applyBorder="1" applyAlignment="1">
      <alignment horizontal="center" vertical="center"/>
    </xf>
    <xf numFmtId="0" fontId="401" fillId="13" borderId="25" xfId="0" applyFont="1" applyFill="1" applyBorder="1" applyAlignment="1">
      <alignment horizontal="center" vertical="center"/>
    </xf>
    <xf numFmtId="0" fontId="401" fillId="13" borderId="21" xfId="0" applyFont="1" applyFill="1" applyBorder="1" applyAlignment="1">
      <alignment horizontal="center" vertical="center"/>
    </xf>
    <xf numFmtId="0" fontId="401" fillId="13" borderId="31" xfId="0" applyFont="1" applyFill="1" applyBorder="1" applyAlignment="1">
      <alignment horizontal="center" vertical="center"/>
    </xf>
    <xf numFmtId="0" fontId="401" fillId="13" borderId="32" xfId="0" applyFont="1" applyFill="1" applyBorder="1" applyAlignment="1">
      <alignment horizontal="center" vertical="center"/>
    </xf>
    <xf numFmtId="0" fontId="137" fillId="36" borderId="22" xfId="0" applyFont="1" applyFill="1" applyBorder="1" applyAlignment="1">
      <alignment horizontal="center" vertical="center"/>
    </xf>
    <xf numFmtId="0" fontId="137" fillId="36" borderId="23" xfId="0" applyFont="1" applyFill="1" applyBorder="1" applyAlignment="1">
      <alignment horizontal="center" vertical="center"/>
    </xf>
    <xf numFmtId="0" fontId="137" fillId="36" borderId="24" xfId="0" applyFont="1" applyFill="1" applyBorder="1" applyAlignment="1">
      <alignment horizontal="center" vertical="center"/>
    </xf>
    <xf numFmtId="0" fontId="137" fillId="36" borderId="31" xfId="0" applyFont="1" applyFill="1" applyBorder="1" applyAlignment="1">
      <alignment horizontal="center" vertical="center"/>
    </xf>
    <xf numFmtId="0" fontId="137" fillId="36" borderId="17" xfId="0" applyFont="1" applyFill="1" applyBorder="1" applyAlignment="1">
      <alignment horizontal="center" vertical="center"/>
    </xf>
    <xf numFmtId="0" fontId="137" fillId="36" borderId="32" xfId="0" applyFont="1" applyFill="1" applyBorder="1" applyAlignment="1">
      <alignment horizontal="center" vertical="center"/>
    </xf>
    <xf numFmtId="0" fontId="9" fillId="0" borderId="260" xfId="0" applyFont="1" applyBorder="1" applyAlignment="1" applyProtection="1">
      <alignment horizontal="left" vertical="center"/>
      <protection hidden="1"/>
    </xf>
    <xf numFmtId="0" fontId="9" fillId="0" borderId="129" xfId="0" applyFont="1" applyBorder="1" applyAlignment="1" applyProtection="1">
      <alignment horizontal="left" vertical="center"/>
      <protection hidden="1"/>
    </xf>
    <xf numFmtId="0" fontId="9" fillId="0" borderId="264" xfId="0" applyFont="1" applyBorder="1" applyAlignment="1" applyProtection="1">
      <alignment horizontal="left" vertical="center"/>
      <protection hidden="1"/>
    </xf>
    <xf numFmtId="0" fontId="9" fillId="0" borderId="131" xfId="0" applyFont="1" applyBorder="1" applyAlignment="1" applyProtection="1">
      <alignment horizontal="left" vertical="center"/>
      <protection hidden="1"/>
    </xf>
    <xf numFmtId="0" fontId="9" fillId="0" borderId="261" xfId="0" applyFont="1" applyBorder="1" applyAlignment="1" applyProtection="1">
      <alignment horizontal="center" vertical="center"/>
      <protection hidden="1"/>
    </xf>
    <xf numFmtId="0" fontId="9" fillId="0" borderId="262" xfId="0" applyFont="1" applyBorder="1" applyAlignment="1" applyProtection="1">
      <alignment horizontal="center" vertical="center"/>
      <protection hidden="1"/>
    </xf>
    <xf numFmtId="0" fontId="9" fillId="0" borderId="99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205" fillId="0" borderId="229" xfId="0" applyFont="1" applyBorder="1" applyAlignment="1" applyProtection="1">
      <alignment horizontal="center" vertical="center"/>
      <protection hidden="1"/>
    </xf>
    <xf numFmtId="0" fontId="205" fillId="0" borderId="270" xfId="0" applyFont="1" applyBorder="1" applyAlignment="1" applyProtection="1">
      <alignment horizontal="center" vertical="center"/>
      <protection hidden="1"/>
    </xf>
    <xf numFmtId="0" fontId="299" fillId="36" borderId="25" xfId="0" applyFont="1" applyFill="1" applyBorder="1" applyAlignment="1">
      <alignment horizontal="left"/>
    </xf>
    <xf numFmtId="0" fontId="299" fillId="36" borderId="0" xfId="0" applyFont="1" applyFill="1" applyBorder="1" applyAlignment="1">
      <alignment horizontal="left"/>
    </xf>
    <xf numFmtId="0" fontId="299" fillId="36" borderId="32" xfId="0" applyFont="1" applyFill="1" applyBorder="1" applyAlignment="1">
      <alignment horizontal="left"/>
    </xf>
    <xf numFmtId="0" fontId="14" fillId="0" borderId="17" xfId="0" applyFont="1" applyBorder="1" applyAlignment="1">
      <alignment horizontal="center"/>
    </xf>
    <xf numFmtId="0" fontId="305" fillId="73" borderId="18" xfId="0" applyFont="1" applyFill="1" applyBorder="1" applyAlignment="1">
      <alignment horizontal="center"/>
    </xf>
    <xf numFmtId="0" fontId="305" fillId="73" borderId="42" xfId="0" applyFont="1" applyFill="1" applyBorder="1" applyAlignment="1">
      <alignment horizontal="center"/>
    </xf>
    <xf numFmtId="0" fontId="305" fillId="73" borderId="19" xfId="0" applyFont="1" applyFill="1" applyBorder="1" applyAlignment="1">
      <alignment horizontal="center"/>
    </xf>
    <xf numFmtId="0" fontId="299" fillId="36" borderId="25" xfId="0" applyFont="1" applyFill="1" applyBorder="1" applyAlignment="1">
      <alignment/>
    </xf>
    <xf numFmtId="0" fontId="299" fillId="36" borderId="0" xfId="0" applyFont="1" applyFill="1" applyBorder="1" applyAlignment="1">
      <alignment/>
    </xf>
    <xf numFmtId="0" fontId="299" fillId="36" borderId="21" xfId="0" applyFont="1" applyFill="1" applyBorder="1" applyAlignment="1">
      <alignment/>
    </xf>
    <xf numFmtId="0" fontId="402" fillId="36" borderId="22" xfId="0" applyFont="1" applyFill="1" applyBorder="1" applyAlignment="1">
      <alignment horizontal="center" vertical="center"/>
    </xf>
    <xf numFmtId="0" fontId="402" fillId="36" borderId="24" xfId="0" applyFont="1" applyFill="1" applyBorder="1" applyAlignment="1">
      <alignment horizontal="center" vertical="center"/>
    </xf>
    <xf numFmtId="0" fontId="402" fillId="36" borderId="25" xfId="0" applyFont="1" applyFill="1" applyBorder="1" applyAlignment="1">
      <alignment horizontal="center" vertical="center"/>
    </xf>
    <xf numFmtId="0" fontId="402" fillId="36" borderId="21" xfId="0" applyFont="1" applyFill="1" applyBorder="1" applyAlignment="1">
      <alignment horizontal="center" vertical="center"/>
    </xf>
    <xf numFmtId="0" fontId="299" fillId="36" borderId="31" xfId="0" applyFont="1" applyFill="1" applyBorder="1" applyAlignment="1">
      <alignment horizontal="center"/>
    </xf>
    <xf numFmtId="0" fontId="299" fillId="36" borderId="17" xfId="0" applyFont="1" applyFill="1" applyBorder="1" applyAlignment="1">
      <alignment horizontal="center"/>
    </xf>
    <xf numFmtId="0" fontId="299" fillId="36" borderId="32" xfId="0" applyFont="1" applyFill="1" applyBorder="1" applyAlignment="1">
      <alignment horizontal="center"/>
    </xf>
    <xf numFmtId="0" fontId="403" fillId="36" borderId="22" xfId="0" applyFont="1" applyFill="1" applyBorder="1" applyAlignment="1">
      <alignment horizontal="center" vertical="center"/>
    </xf>
    <xf numFmtId="0" fontId="403" fillId="36" borderId="23" xfId="0" applyFont="1" applyFill="1" applyBorder="1" applyAlignment="1">
      <alignment horizontal="center" vertical="center"/>
    </xf>
    <xf numFmtId="0" fontId="403" fillId="36" borderId="24" xfId="0" applyFont="1" applyFill="1" applyBorder="1" applyAlignment="1">
      <alignment horizontal="center" vertical="center"/>
    </xf>
    <xf numFmtId="0" fontId="403" fillId="36" borderId="25" xfId="0" applyFont="1" applyFill="1" applyBorder="1" applyAlignment="1">
      <alignment horizontal="center" vertical="center"/>
    </xf>
    <xf numFmtId="0" fontId="403" fillId="36" borderId="0" xfId="0" applyFont="1" applyFill="1" applyBorder="1" applyAlignment="1">
      <alignment horizontal="center" vertical="center"/>
    </xf>
    <xf numFmtId="0" fontId="403" fillId="36" borderId="21" xfId="0" applyFont="1" applyFill="1" applyBorder="1" applyAlignment="1">
      <alignment horizontal="center" vertical="center"/>
    </xf>
    <xf numFmtId="0" fontId="403" fillId="36" borderId="31" xfId="0" applyFont="1" applyFill="1" applyBorder="1" applyAlignment="1">
      <alignment horizontal="center" vertical="center"/>
    </xf>
    <xf numFmtId="0" fontId="403" fillId="36" borderId="17" xfId="0" applyFont="1" applyFill="1" applyBorder="1" applyAlignment="1">
      <alignment horizontal="center" vertical="center"/>
    </xf>
    <xf numFmtId="0" fontId="403" fillId="36" borderId="32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05" fillId="0" borderId="231" xfId="0" applyFont="1" applyBorder="1" applyAlignment="1" applyProtection="1">
      <alignment horizontal="center" vertical="center"/>
      <protection hidden="1"/>
    </xf>
    <xf numFmtId="0" fontId="205" fillId="0" borderId="271" xfId="0" applyFont="1" applyBorder="1" applyAlignment="1" applyProtection="1">
      <alignment horizontal="center" vertical="center"/>
      <protection hidden="1"/>
    </xf>
    <xf numFmtId="0" fontId="205" fillId="0" borderId="62" xfId="0" applyFont="1" applyBorder="1" applyAlignment="1" applyProtection="1">
      <alignment horizontal="center" vertical="center"/>
      <protection hidden="1"/>
    </xf>
    <xf numFmtId="0" fontId="205" fillId="0" borderId="29" xfId="0" applyFont="1" applyBorder="1" applyAlignment="1" applyProtection="1">
      <alignment horizontal="center" vertical="center"/>
      <protection hidden="1"/>
    </xf>
    <xf numFmtId="0" fontId="10" fillId="0" borderId="260" xfId="0" applyFont="1" applyBorder="1" applyAlignment="1" applyProtection="1">
      <alignment horizontal="left" vertical="center"/>
      <protection hidden="1"/>
    </xf>
    <xf numFmtId="0" fontId="10" fillId="0" borderId="129" xfId="0" applyFont="1" applyBorder="1" applyAlignment="1" applyProtection="1">
      <alignment horizontal="left" vertical="center"/>
      <protection hidden="1"/>
    </xf>
    <xf numFmtId="0" fontId="0" fillId="72" borderId="98" xfId="0" applyFont="1" applyFill="1" applyBorder="1" applyAlignment="1" applyProtection="1">
      <alignment horizontal="center" vertical="center"/>
      <protection hidden="1"/>
    </xf>
    <xf numFmtId="0" fontId="0" fillId="72" borderId="128" xfId="0" applyFont="1" applyFill="1" applyBorder="1" applyAlignment="1" applyProtection="1">
      <alignment horizontal="center" vertical="center"/>
      <protection hidden="1"/>
    </xf>
    <xf numFmtId="0" fontId="0" fillId="74" borderId="272" xfId="0" applyFont="1" applyFill="1" applyBorder="1" applyAlignment="1" applyProtection="1">
      <alignment horizontal="center" vertical="center"/>
      <protection hidden="1"/>
    </xf>
    <xf numFmtId="0" fontId="0" fillId="74" borderId="273" xfId="0" applyFont="1" applyFill="1" applyBorder="1" applyAlignment="1" applyProtection="1">
      <alignment horizontal="center" vertical="center"/>
      <protection hidden="1"/>
    </xf>
    <xf numFmtId="0" fontId="0" fillId="36" borderId="72" xfId="0" applyFont="1" applyFill="1" applyBorder="1" applyAlignment="1">
      <alignment horizontal="center" vertical="center"/>
    </xf>
    <xf numFmtId="0" fontId="0" fillId="36" borderId="274" xfId="0" applyFont="1" applyFill="1" applyBorder="1" applyAlignment="1">
      <alignment horizontal="center" vertical="center"/>
    </xf>
    <xf numFmtId="164" fontId="404" fillId="59" borderId="275" xfId="0" applyNumberFormat="1" applyFont="1" applyFill="1" applyBorder="1" applyAlignment="1" applyProtection="1">
      <alignment horizontal="center" vertical="center"/>
      <protection hidden="1"/>
    </xf>
    <xf numFmtId="164" fontId="404" fillId="59" borderId="276" xfId="0" applyNumberFormat="1" applyFont="1" applyFill="1" applyBorder="1" applyAlignment="1" applyProtection="1">
      <alignment horizontal="center" vertical="center"/>
      <protection hidden="1"/>
    </xf>
    <xf numFmtId="0" fontId="37" fillId="69" borderId="130" xfId="0" applyFont="1" applyFill="1" applyBorder="1" applyAlignment="1" applyProtection="1">
      <alignment horizontal="center" vertical="center"/>
      <protection hidden="1"/>
    </xf>
    <xf numFmtId="0" fontId="37" fillId="69" borderId="277" xfId="0" applyFont="1" applyFill="1" applyBorder="1" applyAlignment="1" applyProtection="1">
      <alignment horizontal="center" vertical="center"/>
      <protection hidden="1"/>
    </xf>
    <xf numFmtId="0" fontId="37" fillId="69" borderId="278" xfId="0" applyFont="1" applyFill="1" applyBorder="1" applyAlignment="1" applyProtection="1">
      <alignment horizontal="center" vertical="center"/>
      <protection hidden="1"/>
    </xf>
    <xf numFmtId="0" fontId="37" fillId="69" borderId="279" xfId="0" applyFont="1" applyFill="1" applyBorder="1" applyAlignment="1" applyProtection="1">
      <alignment horizontal="center" vertical="center"/>
      <protection hidden="1"/>
    </xf>
    <xf numFmtId="0" fontId="37" fillId="68" borderId="130" xfId="0" applyFont="1" applyFill="1" applyBorder="1" applyAlignment="1" applyProtection="1">
      <alignment horizontal="center" vertical="center"/>
      <protection hidden="1"/>
    </xf>
    <xf numFmtId="0" fontId="37" fillId="68" borderId="262" xfId="0" applyFont="1" applyFill="1" applyBorder="1" applyAlignment="1" applyProtection="1">
      <alignment horizontal="center" vertical="center"/>
      <protection hidden="1"/>
    </xf>
    <xf numFmtId="0" fontId="37" fillId="68" borderId="278" xfId="0" applyFont="1" applyFill="1" applyBorder="1" applyAlignment="1" applyProtection="1">
      <alignment horizontal="center" vertical="center"/>
      <protection hidden="1"/>
    </xf>
    <xf numFmtId="0" fontId="37" fillId="68" borderId="10" xfId="0" applyFont="1" applyFill="1" applyBorder="1" applyAlignment="1" applyProtection="1">
      <alignment horizontal="center" vertical="center"/>
      <protection hidden="1"/>
    </xf>
    <xf numFmtId="0" fontId="37" fillId="71" borderId="258" xfId="0" applyFont="1" applyFill="1" applyBorder="1" applyAlignment="1" applyProtection="1">
      <alignment horizontal="center" vertical="center"/>
      <protection hidden="1"/>
    </xf>
    <xf numFmtId="0" fontId="37" fillId="71" borderId="277" xfId="0" applyFont="1" applyFill="1" applyBorder="1" applyAlignment="1" applyProtection="1">
      <alignment horizontal="center" vertical="center"/>
      <protection hidden="1"/>
    </xf>
    <xf numFmtId="0" fontId="37" fillId="71" borderId="142" xfId="0" applyFont="1" applyFill="1" applyBorder="1" applyAlignment="1" applyProtection="1">
      <alignment horizontal="center" vertical="center"/>
      <protection hidden="1"/>
    </xf>
    <xf numFmtId="0" fontId="37" fillId="71" borderId="279" xfId="0" applyFont="1" applyFill="1" applyBorder="1" applyAlignment="1" applyProtection="1">
      <alignment horizontal="center" vertical="center"/>
      <protection hidden="1"/>
    </xf>
    <xf numFmtId="0" fontId="37" fillId="70" borderId="130" xfId="0" applyFont="1" applyFill="1" applyBorder="1" applyAlignment="1" applyProtection="1">
      <alignment horizontal="center" vertical="center"/>
      <protection hidden="1"/>
    </xf>
    <xf numFmtId="0" fontId="37" fillId="70" borderId="259" xfId="0" applyFont="1" applyFill="1" applyBorder="1" applyAlignment="1" applyProtection="1">
      <alignment horizontal="center" vertical="center"/>
      <protection hidden="1"/>
    </xf>
    <xf numFmtId="0" fontId="37" fillId="70" borderId="278" xfId="0" applyFont="1" applyFill="1" applyBorder="1" applyAlignment="1" applyProtection="1">
      <alignment horizontal="center" vertical="center"/>
      <protection hidden="1"/>
    </xf>
    <xf numFmtId="0" fontId="37" fillId="70" borderId="115" xfId="0" applyFont="1" applyFill="1" applyBorder="1" applyAlignment="1" applyProtection="1">
      <alignment horizontal="center" vertical="center"/>
      <protection hidden="1"/>
    </xf>
    <xf numFmtId="164" fontId="404" fillId="75" borderId="276" xfId="0" applyNumberFormat="1" applyFont="1" applyFill="1" applyBorder="1" applyAlignment="1" applyProtection="1">
      <alignment horizontal="center" vertical="center"/>
      <protection hidden="1"/>
    </xf>
    <xf numFmtId="0" fontId="37" fillId="70" borderId="277" xfId="0" applyFont="1" applyFill="1" applyBorder="1" applyAlignment="1" applyProtection="1">
      <alignment horizontal="center" vertical="center"/>
      <protection hidden="1"/>
    </xf>
    <xf numFmtId="0" fontId="37" fillId="70" borderId="279" xfId="0" applyFont="1" applyFill="1" applyBorder="1" applyAlignment="1" applyProtection="1">
      <alignment horizontal="center" vertical="center"/>
      <protection hidden="1"/>
    </xf>
    <xf numFmtId="0" fontId="37" fillId="69" borderId="262" xfId="0" applyFont="1" applyFill="1" applyBorder="1" applyAlignment="1" applyProtection="1">
      <alignment horizontal="center" vertical="center"/>
      <protection hidden="1"/>
    </xf>
    <xf numFmtId="0" fontId="37" fillId="69" borderId="10" xfId="0" applyFont="1" applyFill="1" applyBorder="1" applyAlignment="1" applyProtection="1">
      <alignment horizontal="center" vertical="center"/>
      <protection hidden="1"/>
    </xf>
    <xf numFmtId="0" fontId="37" fillId="68" borderId="258" xfId="0" applyFont="1" applyFill="1" applyBorder="1" applyAlignment="1" applyProtection="1">
      <alignment horizontal="center" vertical="center"/>
      <protection hidden="1"/>
    </xf>
    <xf numFmtId="0" fontId="37" fillId="68" borderId="277" xfId="0" applyFont="1" applyFill="1" applyBorder="1" applyAlignment="1" applyProtection="1">
      <alignment horizontal="center" vertical="center"/>
      <protection hidden="1"/>
    </xf>
    <xf numFmtId="0" fontId="37" fillId="68" borderId="142" xfId="0" applyFont="1" applyFill="1" applyBorder="1" applyAlignment="1" applyProtection="1">
      <alignment horizontal="center" vertical="center"/>
      <protection hidden="1"/>
    </xf>
    <xf numFmtId="0" fontId="37" fillId="68" borderId="279" xfId="0" applyFont="1" applyFill="1" applyBorder="1" applyAlignment="1" applyProtection="1">
      <alignment horizontal="center" vertical="center"/>
      <protection hidden="1"/>
    </xf>
    <xf numFmtId="0" fontId="37" fillId="71" borderId="130" xfId="0" applyFont="1" applyFill="1" applyBorder="1" applyAlignment="1" applyProtection="1">
      <alignment horizontal="center" vertical="center"/>
      <protection hidden="1"/>
    </xf>
    <xf numFmtId="0" fontId="37" fillId="71" borderId="259" xfId="0" applyFont="1" applyFill="1" applyBorder="1" applyAlignment="1" applyProtection="1">
      <alignment horizontal="center" vertical="center"/>
      <protection hidden="1"/>
    </xf>
    <xf numFmtId="0" fontId="37" fillId="71" borderId="278" xfId="0" applyFont="1" applyFill="1" applyBorder="1" applyAlignment="1" applyProtection="1">
      <alignment horizontal="center" vertical="center"/>
      <protection hidden="1"/>
    </xf>
    <xf numFmtId="0" fontId="37" fillId="71" borderId="115" xfId="0" applyFont="1" applyFill="1" applyBorder="1" applyAlignment="1" applyProtection="1">
      <alignment horizontal="center" vertical="center"/>
      <protection hidden="1"/>
    </xf>
    <xf numFmtId="164" fontId="404" fillId="58" borderId="276" xfId="0" applyNumberFormat="1" applyFont="1" applyFill="1" applyBorder="1" applyAlignment="1" applyProtection="1">
      <alignment horizontal="center" vertical="center"/>
      <protection hidden="1"/>
    </xf>
    <xf numFmtId="0" fontId="37" fillId="71" borderId="262" xfId="0" applyFont="1" applyFill="1" applyBorder="1" applyAlignment="1" applyProtection="1">
      <alignment horizontal="center" vertical="center"/>
      <protection hidden="1"/>
    </xf>
    <xf numFmtId="0" fontId="37" fillId="71" borderId="10" xfId="0" applyFont="1" applyFill="1" applyBorder="1" applyAlignment="1" applyProtection="1">
      <alignment horizontal="center" vertical="center"/>
      <protection hidden="1"/>
    </xf>
    <xf numFmtId="0" fontId="37" fillId="70" borderId="258" xfId="0" applyFont="1" applyFill="1" applyBorder="1" applyAlignment="1" applyProtection="1">
      <alignment horizontal="center" vertical="center"/>
      <protection hidden="1"/>
    </xf>
    <xf numFmtId="0" fontId="37" fillId="70" borderId="142" xfId="0" applyFont="1" applyFill="1" applyBorder="1" applyAlignment="1" applyProtection="1">
      <alignment horizontal="center" vertical="center"/>
      <protection hidden="1"/>
    </xf>
    <xf numFmtId="0" fontId="37" fillId="69" borderId="259" xfId="0" applyFont="1" applyFill="1" applyBorder="1" applyAlignment="1" applyProtection="1">
      <alignment horizontal="center" vertical="center"/>
      <protection hidden="1"/>
    </xf>
    <xf numFmtId="0" fontId="37" fillId="69" borderId="115" xfId="0" applyFont="1" applyFill="1" applyBorder="1" applyAlignment="1" applyProtection="1">
      <alignment horizontal="center" vertical="center"/>
      <protection hidden="1"/>
    </xf>
    <xf numFmtId="0" fontId="126" fillId="0" borderId="192" xfId="0" applyFont="1" applyBorder="1" applyAlignment="1" applyProtection="1">
      <alignment horizontal="right"/>
      <protection hidden="1"/>
    </xf>
    <xf numFmtId="0" fontId="0" fillId="74" borderId="280" xfId="0" applyFont="1" applyFill="1" applyBorder="1" applyAlignment="1" applyProtection="1">
      <alignment horizontal="center" vertical="center"/>
      <protection hidden="1"/>
    </xf>
    <xf numFmtId="0" fontId="0" fillId="74" borderId="281" xfId="0" applyFont="1" applyFill="1" applyBorder="1" applyAlignment="1" applyProtection="1">
      <alignment horizontal="center" vertical="center"/>
      <protection hidden="1"/>
    </xf>
    <xf numFmtId="0" fontId="0" fillId="74" borderId="282" xfId="0" applyFont="1" applyFill="1" applyBorder="1" applyAlignment="1" applyProtection="1">
      <alignment horizontal="center" vertical="center"/>
      <protection hidden="1"/>
    </xf>
    <xf numFmtId="164" fontId="404" fillId="58" borderId="283" xfId="0" applyNumberFormat="1" applyFont="1" applyFill="1" applyBorder="1" applyAlignment="1" applyProtection="1">
      <alignment horizontal="center" vertical="center"/>
      <protection hidden="1"/>
    </xf>
    <xf numFmtId="0" fontId="114" fillId="58" borderId="284" xfId="0" applyFont="1" applyFill="1" applyBorder="1" applyAlignment="1" applyProtection="1">
      <alignment horizontal="center" vertical="center"/>
      <protection hidden="1"/>
    </xf>
    <xf numFmtId="0" fontId="114" fillId="58" borderId="0" xfId="0" applyFont="1" applyFill="1" applyBorder="1" applyAlignment="1" applyProtection="1">
      <alignment horizontal="center" vertical="center"/>
      <protection hidden="1"/>
    </xf>
    <xf numFmtId="0" fontId="114" fillId="58" borderId="285" xfId="0" applyFont="1" applyFill="1" applyBorder="1" applyAlignment="1" applyProtection="1">
      <alignment horizontal="center" vertical="center"/>
      <protection hidden="1"/>
    </xf>
    <xf numFmtId="0" fontId="114" fillId="58" borderId="28" xfId="0" applyFont="1" applyFill="1" applyBorder="1" applyAlignment="1" applyProtection="1">
      <alignment horizontal="center" vertical="center"/>
      <protection hidden="1"/>
    </xf>
    <xf numFmtId="0" fontId="383" fillId="58" borderId="262" xfId="0" applyFont="1" applyFill="1" applyBorder="1" applyAlignment="1" applyProtection="1">
      <alignment horizontal="center"/>
      <protection hidden="1"/>
    </xf>
    <xf numFmtId="0" fontId="383" fillId="58" borderId="259" xfId="0" applyFont="1" applyFill="1" applyBorder="1" applyAlignment="1" applyProtection="1">
      <alignment horizontal="center"/>
      <protection hidden="1"/>
    </xf>
    <xf numFmtId="0" fontId="126" fillId="58" borderId="28" xfId="0" applyFont="1" applyFill="1" applyBorder="1" applyAlignment="1" applyProtection="1">
      <alignment horizontal="center" vertical="center"/>
      <protection hidden="1"/>
    </xf>
    <xf numFmtId="0" fontId="126" fillId="58" borderId="30" xfId="0" applyFont="1" applyFill="1" applyBorder="1" applyAlignment="1" applyProtection="1">
      <alignment horizontal="center" vertical="center"/>
      <protection hidden="1"/>
    </xf>
    <xf numFmtId="0" fontId="37" fillId="69" borderId="258" xfId="0" applyFont="1" applyFill="1" applyBorder="1" applyAlignment="1" applyProtection="1">
      <alignment horizontal="center" vertical="center"/>
      <protection hidden="1"/>
    </xf>
    <xf numFmtId="0" fontId="37" fillId="69" borderId="142" xfId="0" applyFont="1" applyFill="1" applyBorder="1" applyAlignment="1" applyProtection="1">
      <alignment horizontal="center" vertical="center"/>
      <protection hidden="1"/>
    </xf>
    <xf numFmtId="0" fontId="37" fillId="68" borderId="259" xfId="0" applyFont="1" applyFill="1" applyBorder="1" applyAlignment="1" applyProtection="1">
      <alignment horizontal="center" vertical="center"/>
      <protection hidden="1"/>
    </xf>
    <xf numFmtId="0" fontId="37" fillId="68" borderId="115" xfId="0" applyFont="1" applyFill="1" applyBorder="1" applyAlignment="1" applyProtection="1">
      <alignment horizontal="center" vertical="center"/>
      <protection hidden="1"/>
    </xf>
    <xf numFmtId="0" fontId="37" fillId="70" borderId="262" xfId="0" applyFont="1" applyFill="1" applyBorder="1" applyAlignment="1" applyProtection="1">
      <alignment horizontal="center" vertical="center"/>
      <protection hidden="1"/>
    </xf>
    <xf numFmtId="0" fontId="37" fillId="70" borderId="10" xfId="0" applyFont="1" applyFill="1" applyBorder="1" applyAlignment="1" applyProtection="1">
      <alignment horizontal="center" vertical="center"/>
      <protection hidden="1"/>
    </xf>
    <xf numFmtId="0" fontId="405" fillId="36" borderId="22" xfId="0" applyFont="1" applyFill="1" applyBorder="1" applyAlignment="1">
      <alignment horizontal="center" vertical="center"/>
    </xf>
    <xf numFmtId="0" fontId="405" fillId="36" borderId="23" xfId="0" applyFont="1" applyFill="1" applyBorder="1" applyAlignment="1">
      <alignment horizontal="center" vertical="center"/>
    </xf>
    <xf numFmtId="0" fontId="405" fillId="36" borderId="24" xfId="0" applyFont="1" applyFill="1" applyBorder="1" applyAlignment="1">
      <alignment horizontal="center" vertical="center"/>
    </xf>
    <xf numFmtId="0" fontId="405" fillId="36" borderId="31" xfId="0" applyFont="1" applyFill="1" applyBorder="1" applyAlignment="1">
      <alignment horizontal="center" vertical="center"/>
    </xf>
    <xf numFmtId="0" fontId="405" fillId="36" borderId="17" xfId="0" applyFont="1" applyFill="1" applyBorder="1" applyAlignment="1">
      <alignment horizontal="center" vertical="center"/>
    </xf>
    <xf numFmtId="0" fontId="405" fillId="36" borderId="32" xfId="0" applyFont="1" applyFill="1" applyBorder="1" applyAlignment="1">
      <alignment horizontal="center" vertical="center"/>
    </xf>
    <xf numFmtId="0" fontId="406" fillId="0" borderId="136" xfId="0" applyFont="1" applyBorder="1" applyAlignment="1" applyProtection="1">
      <alignment horizontal="center" vertical="center"/>
      <protection locked="0"/>
    </xf>
    <xf numFmtId="0" fontId="406" fillId="0" borderId="102" xfId="0" applyFont="1" applyBorder="1" applyAlignment="1" applyProtection="1">
      <alignment horizontal="center" vertical="center"/>
      <protection locked="0"/>
    </xf>
    <xf numFmtId="0" fontId="406" fillId="0" borderId="118" xfId="0" applyFont="1" applyBorder="1" applyAlignment="1" applyProtection="1">
      <alignment horizontal="center" vertical="center"/>
      <protection locked="0"/>
    </xf>
    <xf numFmtId="0" fontId="254" fillId="0" borderId="229" xfId="0" applyFont="1" applyBorder="1" applyAlignment="1">
      <alignment horizontal="left" vertical="center" wrapText="1"/>
    </xf>
    <xf numFmtId="0" fontId="254" fillId="0" borderId="230" xfId="0" applyFont="1" applyBorder="1" applyAlignment="1">
      <alignment horizontal="left" vertical="center" wrapText="1"/>
    </xf>
    <xf numFmtId="0" fontId="254" fillId="0" borderId="231" xfId="0" applyFont="1" applyBorder="1" applyAlignment="1">
      <alignment horizontal="left" vertical="center" wrapText="1"/>
    </xf>
    <xf numFmtId="0" fontId="254" fillId="0" borderId="232" xfId="0" applyFont="1" applyBorder="1" applyAlignment="1">
      <alignment horizontal="left" vertical="center" wrapText="1"/>
    </xf>
    <xf numFmtId="0" fontId="407" fillId="0" borderId="102" xfId="0" applyFont="1" applyBorder="1" applyAlignment="1" applyProtection="1">
      <alignment horizontal="center" vertical="center"/>
      <protection locked="0"/>
    </xf>
    <xf numFmtId="0" fontId="407" fillId="0" borderId="118" xfId="0" applyFont="1" applyBorder="1" applyAlignment="1" applyProtection="1">
      <alignment horizontal="center" vertical="center"/>
      <protection locked="0"/>
    </xf>
    <xf numFmtId="0" fontId="408" fillId="76" borderId="262" xfId="0" applyFont="1" applyFill="1" applyBorder="1" applyAlignment="1">
      <alignment horizontal="center"/>
    </xf>
    <xf numFmtId="0" fontId="408" fillId="76" borderId="259" xfId="0" applyFont="1" applyFill="1" applyBorder="1" applyAlignment="1">
      <alignment horizontal="center"/>
    </xf>
    <xf numFmtId="0" fontId="114" fillId="76" borderId="28" xfId="0" applyFont="1" applyFill="1" applyBorder="1" applyAlignment="1">
      <alignment horizontal="center" vertical="center"/>
    </xf>
    <xf numFmtId="0" fontId="114" fillId="76" borderId="30" xfId="0" applyFont="1" applyFill="1" applyBorder="1" applyAlignment="1">
      <alignment horizontal="center" vertical="center"/>
    </xf>
    <xf numFmtId="0" fontId="114" fillId="76" borderId="284" xfId="0" applyFont="1" applyFill="1" applyBorder="1" applyAlignment="1">
      <alignment horizontal="center" vertical="center"/>
    </xf>
    <xf numFmtId="0" fontId="114" fillId="76" borderId="0" xfId="0" applyFont="1" applyFill="1" applyBorder="1" applyAlignment="1">
      <alignment horizontal="center" vertical="center"/>
    </xf>
    <xf numFmtId="0" fontId="114" fillId="76" borderId="285" xfId="0" applyFont="1" applyFill="1" applyBorder="1" applyAlignment="1">
      <alignment horizontal="center" vertical="center"/>
    </xf>
    <xf numFmtId="0" fontId="409" fillId="0" borderId="260" xfId="0" applyFont="1" applyBorder="1" applyAlignment="1" applyProtection="1">
      <alignment horizontal="center" vertical="center"/>
      <protection locked="0"/>
    </xf>
    <xf numFmtId="0" fontId="409" fillId="0" borderId="129" xfId="0" applyFont="1" applyBorder="1" applyAlignment="1" applyProtection="1">
      <alignment horizontal="center" vertical="center"/>
      <protection locked="0"/>
    </xf>
    <xf numFmtId="0" fontId="409" fillId="0" borderId="286" xfId="0" applyFont="1" applyBorder="1" applyAlignment="1" applyProtection="1">
      <alignment horizontal="center" vertical="center"/>
      <protection locked="0"/>
    </xf>
    <xf numFmtId="0" fontId="387" fillId="0" borderId="261" xfId="0" applyFont="1" applyBorder="1" applyAlignment="1" applyProtection="1">
      <alignment horizontal="center" vertical="center"/>
      <protection locked="0"/>
    </xf>
    <xf numFmtId="0" fontId="387" fillId="0" borderId="262" xfId="0" applyFont="1" applyBorder="1" applyAlignment="1" applyProtection="1">
      <alignment horizontal="center" vertical="center"/>
      <protection locked="0"/>
    </xf>
    <xf numFmtId="0" fontId="387" fillId="0" borderId="287" xfId="0" applyFont="1" applyBorder="1" applyAlignment="1" applyProtection="1">
      <alignment horizontal="center" vertical="center"/>
      <protection locked="0"/>
    </xf>
    <xf numFmtId="0" fontId="387" fillId="0" borderId="101" xfId="0" applyFont="1" applyBorder="1" applyAlignment="1" applyProtection="1">
      <alignment horizontal="center" vertical="center"/>
      <protection locked="0"/>
    </xf>
    <xf numFmtId="0" fontId="387" fillId="0" borderId="28" xfId="0" applyFont="1" applyBorder="1" applyAlignment="1" applyProtection="1">
      <alignment horizontal="center" vertical="center"/>
      <protection locked="0"/>
    </xf>
    <xf numFmtId="0" fontId="387" fillId="0" borderId="239" xfId="0" applyFont="1" applyBorder="1" applyAlignment="1" applyProtection="1">
      <alignment horizontal="center" vertical="center"/>
      <protection locked="0"/>
    </xf>
    <xf numFmtId="0" fontId="410" fillId="0" borderId="130" xfId="0" applyFont="1" applyBorder="1" applyAlignment="1">
      <alignment horizontal="center" vertical="center" shrinkToFit="1"/>
    </xf>
    <xf numFmtId="0" fontId="410" fillId="0" borderId="262" xfId="0" applyFont="1" applyBorder="1" applyAlignment="1">
      <alignment horizontal="center" vertical="center" shrinkToFit="1"/>
    </xf>
    <xf numFmtId="0" fontId="411" fillId="0" borderId="130" xfId="0" applyFont="1" applyBorder="1" applyAlignment="1">
      <alignment horizontal="center" vertical="center" shrinkToFit="1"/>
    </xf>
    <xf numFmtId="0" fontId="411" fillId="0" borderId="262" xfId="0" applyFont="1" applyBorder="1" applyAlignment="1">
      <alignment horizontal="center" vertical="center" shrinkToFit="1"/>
    </xf>
    <xf numFmtId="0" fontId="412" fillId="0" borderId="288" xfId="0" applyFont="1" applyBorder="1" applyAlignment="1">
      <alignment horizontal="center" vertical="center"/>
    </xf>
    <xf numFmtId="0" fontId="412" fillId="0" borderId="289" xfId="0" applyFont="1" applyBorder="1" applyAlignment="1">
      <alignment horizontal="center" vertical="center"/>
    </xf>
    <xf numFmtId="0" fontId="413" fillId="0" borderId="134" xfId="0" applyFont="1" applyBorder="1" applyAlignment="1">
      <alignment horizontal="center" vertical="center" shrinkToFit="1"/>
    </xf>
    <xf numFmtId="0" fontId="412" fillId="0" borderId="288" xfId="0" applyFont="1" applyBorder="1" applyAlignment="1">
      <alignment horizontal="center" vertical="center" shrinkToFit="1"/>
    </xf>
    <xf numFmtId="0" fontId="414" fillId="0" borderId="130" xfId="0" applyFont="1" applyBorder="1" applyAlignment="1">
      <alignment horizontal="center" vertical="center" shrinkToFit="1"/>
    </xf>
    <xf numFmtId="0" fontId="414" fillId="0" borderId="262" xfId="0" applyFont="1" applyBorder="1" applyAlignment="1">
      <alignment horizontal="center" vertical="center" shrinkToFit="1"/>
    </xf>
    <xf numFmtId="164" fontId="31" fillId="77" borderId="276" xfId="0" applyNumberFormat="1" applyFont="1" applyFill="1" applyBorder="1" applyAlignment="1">
      <alignment horizontal="center" vertical="center"/>
    </xf>
    <xf numFmtId="164" fontId="31" fillId="77" borderId="283" xfId="0" applyNumberFormat="1" applyFont="1" applyFill="1" applyBorder="1" applyAlignment="1">
      <alignment horizontal="center" vertical="center"/>
    </xf>
    <xf numFmtId="164" fontId="31" fillId="78" borderId="276" xfId="0" applyNumberFormat="1" applyFont="1" applyFill="1" applyBorder="1" applyAlignment="1">
      <alignment horizontal="center" vertical="center"/>
    </xf>
    <xf numFmtId="0" fontId="415" fillId="0" borderId="278" xfId="0" applyFont="1" applyBorder="1" applyAlignment="1">
      <alignment horizontal="center" vertical="center" shrinkToFit="1"/>
    </xf>
    <xf numFmtId="0" fontId="415" fillId="0" borderId="10" xfId="0" applyFont="1" applyBorder="1" applyAlignment="1">
      <alignment horizontal="center" vertical="center" shrinkToFit="1"/>
    </xf>
    <xf numFmtId="49" fontId="205" fillId="0" borderId="290" xfId="0" applyNumberFormat="1" applyFont="1" applyBorder="1" applyAlignment="1" applyProtection="1">
      <alignment horizontal="center" vertical="center"/>
      <protection locked="0"/>
    </xf>
    <xf numFmtId="49" fontId="205" fillId="0" borderId="259" xfId="0" applyNumberFormat="1" applyFont="1" applyBorder="1" applyAlignment="1" applyProtection="1">
      <alignment horizontal="center" vertical="center"/>
      <protection locked="0"/>
    </xf>
    <xf numFmtId="49" fontId="205" fillId="0" borderId="291" xfId="0" applyNumberFormat="1" applyFont="1" applyBorder="1" applyAlignment="1" applyProtection="1">
      <alignment horizontal="center" vertical="center"/>
      <protection locked="0"/>
    </xf>
    <xf numFmtId="49" fontId="205" fillId="0" borderId="115" xfId="0" applyNumberFormat="1" applyFont="1" applyBorder="1" applyAlignment="1" applyProtection="1">
      <alignment horizontal="center" vertical="center"/>
      <protection locked="0"/>
    </xf>
    <xf numFmtId="49" fontId="205" fillId="0" borderId="292" xfId="0" applyNumberFormat="1" applyFont="1" applyBorder="1" applyAlignment="1" applyProtection="1">
      <alignment horizontal="center" vertical="center"/>
      <protection locked="0"/>
    </xf>
    <xf numFmtId="49" fontId="205" fillId="0" borderId="30" xfId="0" applyNumberFormat="1" applyFont="1" applyBorder="1" applyAlignment="1" applyProtection="1">
      <alignment horizontal="center" vertical="center"/>
      <protection locked="0"/>
    </xf>
    <xf numFmtId="0" fontId="410" fillId="0" borderId="259" xfId="0" applyFont="1" applyBorder="1" applyAlignment="1">
      <alignment horizontal="center" vertical="center" shrinkToFit="1"/>
    </xf>
    <xf numFmtId="0" fontId="415" fillId="0" borderId="288" xfId="0" applyFont="1" applyBorder="1" applyAlignment="1">
      <alignment horizontal="center" vertical="center" shrinkToFit="1"/>
    </xf>
    <xf numFmtId="0" fontId="415" fillId="0" borderId="289" xfId="0" applyFont="1" applyBorder="1" applyAlignment="1">
      <alignment horizontal="center" vertical="center" shrinkToFit="1"/>
    </xf>
    <xf numFmtId="0" fontId="413" fillId="0" borderId="130" xfId="0" applyFont="1" applyBorder="1" applyAlignment="1">
      <alignment horizontal="center" vertical="center" shrinkToFit="1"/>
    </xf>
    <xf numFmtId="0" fontId="413" fillId="0" borderId="259" xfId="0" applyFont="1" applyBorder="1" applyAlignment="1">
      <alignment horizontal="center" vertical="center" shrinkToFit="1"/>
    </xf>
    <xf numFmtId="0" fontId="411" fillId="0" borderId="134" xfId="0" applyFont="1" applyBorder="1" applyAlignment="1">
      <alignment horizontal="center" vertical="center" shrinkToFit="1"/>
    </xf>
    <xf numFmtId="0" fontId="411" fillId="0" borderId="127" xfId="0" applyFont="1" applyBorder="1" applyAlignment="1">
      <alignment horizontal="center" vertical="center" shrinkToFit="1"/>
    </xf>
    <xf numFmtId="0" fontId="412" fillId="0" borderId="231" xfId="0" applyFont="1" applyBorder="1" applyAlignment="1">
      <alignment horizontal="center" vertical="center" shrinkToFit="1"/>
    </xf>
    <xf numFmtId="0" fontId="412" fillId="0" borderId="12" xfId="0" applyFont="1" applyBorder="1" applyAlignment="1">
      <alignment horizontal="center" vertical="center" shrinkToFit="1"/>
    </xf>
    <xf numFmtId="0" fontId="410" fillId="0" borderId="134" xfId="0" applyFont="1" applyBorder="1" applyAlignment="1">
      <alignment horizontal="center" vertical="center" shrinkToFit="1"/>
    </xf>
    <xf numFmtId="0" fontId="402" fillId="36" borderId="31" xfId="0" applyFont="1" applyFill="1" applyBorder="1" applyAlignment="1">
      <alignment horizontal="center" vertical="center"/>
    </xf>
    <xf numFmtId="0" fontId="402" fillId="36" borderId="32" xfId="0" applyFont="1" applyFill="1" applyBorder="1" applyAlignment="1">
      <alignment horizontal="center" vertical="center"/>
    </xf>
    <xf numFmtId="0" fontId="39" fillId="37" borderId="25" xfId="0" applyFont="1" applyFill="1" applyBorder="1" applyAlignment="1">
      <alignment horizontal="center" vertical="center"/>
    </xf>
    <xf numFmtId="0" fontId="39" fillId="37" borderId="0" xfId="0" applyFont="1" applyFill="1" applyBorder="1" applyAlignment="1">
      <alignment horizontal="center" vertical="center"/>
    </xf>
    <xf numFmtId="0" fontId="39" fillId="37" borderId="21" xfId="0" applyFont="1" applyFill="1" applyBorder="1" applyAlignment="1">
      <alignment horizontal="center" vertical="center"/>
    </xf>
    <xf numFmtId="0" fontId="39" fillId="37" borderId="31" xfId="0" applyFont="1" applyFill="1" applyBorder="1" applyAlignment="1">
      <alignment horizontal="center" vertical="center"/>
    </xf>
    <xf numFmtId="0" fontId="39" fillId="37" borderId="17" xfId="0" applyFont="1" applyFill="1" applyBorder="1" applyAlignment="1">
      <alignment horizontal="center" vertical="center"/>
    </xf>
    <xf numFmtId="0" fontId="39" fillId="37" borderId="32" xfId="0" applyFont="1" applyFill="1" applyBorder="1" applyAlignment="1">
      <alignment horizontal="center" vertical="center"/>
    </xf>
    <xf numFmtId="0" fontId="416" fillId="36" borderId="22" xfId="0" applyFont="1" applyFill="1" applyBorder="1" applyAlignment="1">
      <alignment horizontal="center" vertical="center"/>
    </xf>
    <xf numFmtId="0" fontId="416" fillId="36" borderId="23" xfId="0" applyFont="1" applyFill="1" applyBorder="1" applyAlignment="1">
      <alignment horizontal="center" vertical="center"/>
    </xf>
    <xf numFmtId="0" fontId="416" fillId="36" borderId="24" xfId="0" applyFont="1" applyFill="1" applyBorder="1" applyAlignment="1">
      <alignment horizontal="center" vertical="center"/>
    </xf>
    <xf numFmtId="0" fontId="416" fillId="36" borderId="25" xfId="0" applyFont="1" applyFill="1" applyBorder="1" applyAlignment="1">
      <alignment horizontal="center" vertical="center"/>
    </xf>
    <xf numFmtId="0" fontId="416" fillId="36" borderId="0" xfId="0" applyFont="1" applyFill="1" applyBorder="1" applyAlignment="1">
      <alignment horizontal="center" vertical="center"/>
    </xf>
    <xf numFmtId="0" fontId="416" fillId="36" borderId="21" xfId="0" applyFont="1" applyFill="1" applyBorder="1" applyAlignment="1">
      <alignment horizontal="center" vertical="center"/>
    </xf>
    <xf numFmtId="0" fontId="416" fillId="36" borderId="31" xfId="0" applyFont="1" applyFill="1" applyBorder="1" applyAlignment="1">
      <alignment horizontal="center" vertical="center"/>
    </xf>
    <xf numFmtId="0" fontId="416" fillId="36" borderId="17" xfId="0" applyFont="1" applyFill="1" applyBorder="1" applyAlignment="1">
      <alignment horizontal="center" vertical="center"/>
    </xf>
    <xf numFmtId="0" fontId="416" fillId="36" borderId="32" xfId="0" applyFont="1" applyFill="1" applyBorder="1" applyAlignment="1">
      <alignment horizontal="center" vertical="center"/>
    </xf>
    <xf numFmtId="0" fontId="417" fillId="0" borderId="260" xfId="0" applyFont="1" applyBorder="1" applyAlignment="1" applyProtection="1">
      <alignment horizontal="center" vertical="center"/>
      <protection locked="0"/>
    </xf>
    <xf numFmtId="0" fontId="417" fillId="0" borderId="129" xfId="0" applyFont="1" applyBorder="1" applyAlignment="1" applyProtection="1">
      <alignment horizontal="center" vertical="center"/>
      <protection locked="0"/>
    </xf>
    <xf numFmtId="0" fontId="23" fillId="58" borderId="266" xfId="0" applyFont="1" applyFill="1" applyBorder="1" applyAlignment="1">
      <alignment horizontal="center" vertical="center"/>
    </xf>
    <xf numFmtId="0" fontId="23" fillId="58" borderId="268" xfId="0" applyFont="1" applyFill="1" applyBorder="1" applyAlignment="1">
      <alignment horizontal="center" vertical="center"/>
    </xf>
    <xf numFmtId="0" fontId="417" fillId="0" borderId="261" xfId="0" applyFont="1" applyBorder="1" applyAlignment="1" applyProtection="1">
      <alignment horizontal="center" vertical="center"/>
      <protection locked="0"/>
    </xf>
    <xf numFmtId="0" fontId="417" fillId="0" borderId="262" xfId="0" applyFont="1" applyBorder="1" applyAlignment="1" applyProtection="1">
      <alignment horizontal="center" vertical="center"/>
      <protection locked="0"/>
    </xf>
    <xf numFmtId="0" fontId="417" fillId="0" borderId="287" xfId="0" applyFont="1" applyBorder="1" applyAlignment="1" applyProtection="1">
      <alignment horizontal="center" vertical="center"/>
      <protection locked="0"/>
    </xf>
    <xf numFmtId="0" fontId="417" fillId="0" borderId="101" xfId="0" applyFont="1" applyBorder="1" applyAlignment="1" applyProtection="1">
      <alignment horizontal="center" vertical="center"/>
      <protection locked="0"/>
    </xf>
    <xf numFmtId="0" fontId="417" fillId="0" borderId="28" xfId="0" applyFont="1" applyBorder="1" applyAlignment="1" applyProtection="1">
      <alignment horizontal="center" vertical="center"/>
      <protection locked="0"/>
    </xf>
    <xf numFmtId="0" fontId="417" fillId="0" borderId="239" xfId="0" applyFont="1" applyBorder="1" applyAlignment="1" applyProtection="1">
      <alignment horizontal="center" vertical="center"/>
      <protection locked="0"/>
    </xf>
    <xf numFmtId="0" fontId="375" fillId="36" borderId="22" xfId="0" applyFont="1" applyFill="1" applyBorder="1" applyAlignment="1">
      <alignment horizontal="center" vertical="center"/>
    </xf>
    <xf numFmtId="0" fontId="375" fillId="36" borderId="23" xfId="0" applyFont="1" applyFill="1" applyBorder="1" applyAlignment="1">
      <alignment horizontal="center" vertical="center"/>
    </xf>
    <xf numFmtId="0" fontId="375" fillId="36" borderId="24" xfId="0" applyFont="1" applyFill="1" applyBorder="1" applyAlignment="1">
      <alignment horizontal="center" vertical="center"/>
    </xf>
    <xf numFmtId="0" fontId="375" fillId="36" borderId="25" xfId="0" applyFont="1" applyFill="1" applyBorder="1" applyAlignment="1">
      <alignment horizontal="center" vertical="center"/>
    </xf>
    <xf numFmtId="0" fontId="375" fillId="36" borderId="0" xfId="0" applyFont="1" applyFill="1" applyBorder="1" applyAlignment="1">
      <alignment horizontal="center" vertical="center"/>
    </xf>
    <xf numFmtId="0" fontId="375" fillId="36" borderId="21" xfId="0" applyFont="1" applyFill="1" applyBorder="1" applyAlignment="1">
      <alignment horizontal="center" vertical="center"/>
    </xf>
    <xf numFmtId="49" fontId="205" fillId="0" borderId="27" xfId="0" applyNumberFormat="1" applyFont="1" applyBorder="1" applyAlignment="1" applyProtection="1">
      <alignment horizontal="center" vertical="center"/>
      <protection locked="0"/>
    </xf>
    <xf numFmtId="49" fontId="205" fillId="0" borderId="270" xfId="0" applyNumberFormat="1" applyFont="1" applyBorder="1" applyAlignment="1" applyProtection="1">
      <alignment horizontal="center" vertical="center"/>
      <protection locked="0"/>
    </xf>
    <xf numFmtId="49" fontId="205" fillId="0" borderId="10" xfId="0" applyNumberFormat="1" applyFont="1" applyBorder="1" applyAlignment="1" applyProtection="1">
      <alignment horizontal="center" vertical="center"/>
      <protection locked="0"/>
    </xf>
    <xf numFmtId="0" fontId="387" fillId="0" borderId="260" xfId="0" applyFont="1" applyBorder="1" applyAlignment="1" applyProtection="1">
      <alignment horizontal="center" vertical="center"/>
      <protection locked="0"/>
    </xf>
    <xf numFmtId="0" fontId="387" fillId="0" borderId="129" xfId="0" applyFont="1" applyBorder="1" applyAlignment="1" applyProtection="1">
      <alignment horizontal="center" vertical="center"/>
      <protection locked="0"/>
    </xf>
    <xf numFmtId="49" fontId="205" fillId="0" borderId="293" xfId="0" applyNumberFormat="1" applyFont="1" applyBorder="1" applyAlignment="1" applyProtection="1">
      <alignment horizontal="center" vertical="center"/>
      <protection locked="0"/>
    </xf>
    <xf numFmtId="49" fontId="205" fillId="0" borderId="271" xfId="0" applyNumberFormat="1" applyFont="1" applyBorder="1" applyAlignment="1" applyProtection="1">
      <alignment horizontal="center" vertical="center"/>
      <protection locked="0"/>
    </xf>
    <xf numFmtId="0" fontId="23" fillId="58" borderId="265" xfId="0" applyFont="1" applyFill="1" applyBorder="1" applyAlignment="1">
      <alignment horizontal="center" vertical="center"/>
    </xf>
    <xf numFmtId="0" fontId="398" fillId="79" borderId="137" xfId="0" applyFont="1" applyFill="1" applyBorder="1" applyAlignment="1">
      <alignment horizontal="center" vertical="center"/>
    </xf>
    <xf numFmtId="0" fontId="398" fillId="79" borderId="114" xfId="0" applyFont="1" applyFill="1" applyBorder="1" applyAlignment="1">
      <alignment horizontal="center" vertical="center"/>
    </xf>
    <xf numFmtId="0" fontId="23" fillId="79" borderId="98" xfId="0" applyFont="1" applyFill="1" applyBorder="1" applyAlignment="1">
      <alignment horizontal="center" vertical="center"/>
    </xf>
    <xf numFmtId="0" fontId="23" fillId="79" borderId="128" xfId="0" applyFont="1" applyFill="1" applyBorder="1" applyAlignment="1">
      <alignment horizontal="center" vertical="center"/>
    </xf>
    <xf numFmtId="0" fontId="386" fillId="0" borderId="100" xfId="0" applyFont="1" applyBorder="1" applyAlignment="1" applyProtection="1">
      <alignment horizontal="center" vertical="center"/>
      <protection locked="0"/>
    </xf>
    <xf numFmtId="0" fontId="386" fillId="0" borderId="263" xfId="0" applyFont="1" applyBorder="1" applyAlignment="1" applyProtection="1">
      <alignment horizontal="center" vertical="center"/>
      <protection locked="0"/>
    </xf>
    <xf numFmtId="0" fontId="386" fillId="0" borderId="294" xfId="0" applyFont="1" applyBorder="1" applyAlignment="1" applyProtection="1">
      <alignment horizontal="center" vertical="center"/>
      <protection locked="0"/>
    </xf>
    <xf numFmtId="0" fontId="386" fillId="0" borderId="260" xfId="0" applyFont="1" applyBorder="1" applyAlignment="1" applyProtection="1">
      <alignment horizontal="center" vertical="center"/>
      <protection locked="0"/>
    </xf>
    <xf numFmtId="0" fontId="386" fillId="0" borderId="129" xfId="0" applyFont="1" applyBorder="1" applyAlignment="1" applyProtection="1">
      <alignment horizontal="center" vertical="center"/>
      <protection locked="0"/>
    </xf>
    <xf numFmtId="0" fontId="386" fillId="0" borderId="286" xfId="0" applyFont="1" applyBorder="1" applyAlignment="1" applyProtection="1">
      <alignment horizontal="center" vertical="center"/>
      <protection locked="0"/>
    </xf>
    <xf numFmtId="49" fontId="205" fillId="0" borderId="295" xfId="0" applyNumberFormat="1" applyFont="1" applyBorder="1" applyAlignment="1" applyProtection="1">
      <alignment horizontal="center" vertical="center"/>
      <protection locked="0"/>
    </xf>
    <xf numFmtId="0" fontId="386" fillId="0" borderId="260" xfId="0" applyFont="1" applyBorder="1" applyAlignment="1" applyProtection="1">
      <alignment horizontal="center" vertical="center" wrapText="1"/>
      <protection locked="0"/>
    </xf>
    <xf numFmtId="0" fontId="386" fillId="0" borderId="129" xfId="0" applyFont="1" applyBorder="1" applyAlignment="1" applyProtection="1">
      <alignment horizontal="center" vertical="center" wrapText="1"/>
      <protection locked="0"/>
    </xf>
    <xf numFmtId="0" fontId="386" fillId="0" borderId="286" xfId="0" applyFont="1" applyBorder="1" applyAlignment="1" applyProtection="1">
      <alignment horizontal="center" vertical="center" wrapText="1"/>
      <protection locked="0"/>
    </xf>
    <xf numFmtId="0" fontId="386" fillId="0" borderId="265" xfId="0" applyFont="1" applyBorder="1" applyAlignment="1" applyProtection="1">
      <alignment horizontal="center" vertical="center" wrapText="1"/>
      <protection locked="0"/>
    </xf>
    <xf numFmtId="0" fontId="386" fillId="0" borderId="296" xfId="0" applyFont="1" applyBorder="1" applyAlignment="1" applyProtection="1">
      <alignment horizontal="center" vertical="center" wrapText="1"/>
      <protection locked="0"/>
    </xf>
    <xf numFmtId="0" fontId="386" fillId="0" borderId="297" xfId="0" applyFont="1" applyBorder="1" applyAlignment="1" applyProtection="1">
      <alignment horizontal="center" vertical="center" wrapText="1"/>
      <protection locked="0"/>
    </xf>
    <xf numFmtId="0" fontId="409" fillId="0" borderId="261" xfId="0" applyFont="1" applyBorder="1" applyAlignment="1" applyProtection="1">
      <alignment horizontal="center" vertical="center"/>
      <protection locked="0"/>
    </xf>
    <xf numFmtId="0" fontId="409" fillId="0" borderId="262" xfId="0" applyFont="1" applyBorder="1" applyAlignment="1" applyProtection="1">
      <alignment horizontal="center" vertical="center"/>
      <protection locked="0"/>
    </xf>
    <xf numFmtId="0" fontId="409" fillId="0" borderId="287" xfId="0" applyFont="1" applyBorder="1" applyAlignment="1" applyProtection="1">
      <alignment horizontal="center" vertical="center"/>
      <protection locked="0"/>
    </xf>
    <xf numFmtId="0" fontId="409" fillId="0" borderId="101" xfId="0" applyFont="1" applyBorder="1" applyAlignment="1" applyProtection="1">
      <alignment horizontal="center" vertical="center"/>
      <protection locked="0"/>
    </xf>
    <xf numFmtId="0" fontId="409" fillId="0" borderId="28" xfId="0" applyFont="1" applyBorder="1" applyAlignment="1" applyProtection="1">
      <alignment horizontal="center" vertical="center"/>
      <protection locked="0"/>
    </xf>
    <xf numFmtId="0" fontId="409" fillId="0" borderId="239" xfId="0" applyFont="1" applyBorder="1" applyAlignment="1" applyProtection="1">
      <alignment horizontal="center" vertical="center"/>
      <protection locked="0"/>
    </xf>
    <xf numFmtId="0" fontId="0" fillId="38" borderId="281" xfId="0" applyFont="1" applyFill="1" applyBorder="1" applyAlignment="1">
      <alignment horizontal="center" vertical="center"/>
    </xf>
    <xf numFmtId="0" fontId="0" fillId="38" borderId="298" xfId="0" applyFont="1" applyFill="1" applyBorder="1" applyAlignment="1">
      <alignment horizontal="center" vertical="center"/>
    </xf>
    <xf numFmtId="0" fontId="418" fillId="0" borderId="279" xfId="0" applyFont="1" applyBorder="1" applyAlignment="1">
      <alignment horizontal="center" vertical="center" shrinkToFit="1"/>
    </xf>
    <xf numFmtId="0" fontId="418" fillId="0" borderId="288" xfId="0" applyFont="1" applyBorder="1" applyAlignment="1">
      <alignment horizontal="center" vertical="center" shrinkToFit="1"/>
    </xf>
    <xf numFmtId="0" fontId="403" fillId="37" borderId="192" xfId="0" applyFont="1" applyFill="1" applyBorder="1" applyAlignment="1">
      <alignment horizontal="center" vertical="center"/>
    </xf>
    <xf numFmtId="0" fontId="403" fillId="37" borderId="191" xfId="0" applyFont="1" applyFill="1" applyBorder="1" applyAlignment="1">
      <alignment horizontal="center" vertical="center"/>
    </xf>
    <xf numFmtId="0" fontId="403" fillId="37" borderId="0" xfId="0" applyFont="1" applyFill="1" applyBorder="1" applyAlignment="1">
      <alignment horizontal="center" vertical="center"/>
    </xf>
    <xf numFmtId="0" fontId="403" fillId="37" borderId="29" xfId="0" applyFont="1" applyFill="1" applyBorder="1" applyAlignment="1">
      <alignment horizontal="center" vertical="center"/>
    </xf>
    <xf numFmtId="0" fontId="0" fillId="38" borderId="299" xfId="0" applyFont="1" applyFill="1" applyBorder="1" applyAlignment="1">
      <alignment horizontal="center" vertical="center"/>
    </xf>
    <xf numFmtId="0" fontId="418" fillId="0" borderId="289" xfId="0" applyFont="1" applyBorder="1" applyAlignment="1">
      <alignment horizontal="center" vertical="center" shrinkToFit="1"/>
    </xf>
    <xf numFmtId="0" fontId="414" fillId="0" borderId="134" xfId="0" applyFont="1" applyBorder="1" applyAlignment="1">
      <alignment horizontal="center" vertical="center" shrinkToFit="1"/>
    </xf>
    <xf numFmtId="0" fontId="419" fillId="0" borderId="278" xfId="0" applyFont="1" applyBorder="1" applyAlignment="1">
      <alignment horizontal="center" vertical="center"/>
    </xf>
    <xf numFmtId="0" fontId="419" fillId="0" borderId="10" xfId="0" applyFont="1" applyBorder="1" applyAlignment="1">
      <alignment horizontal="center" vertical="center"/>
    </xf>
    <xf numFmtId="0" fontId="104" fillId="37" borderId="190" xfId="0" applyFont="1" applyFill="1" applyBorder="1" applyAlignment="1">
      <alignment horizontal="right" vertical="center"/>
    </xf>
    <xf numFmtId="0" fontId="104" fillId="37" borderId="192" xfId="0" applyFont="1" applyFill="1" applyBorder="1" applyAlignment="1">
      <alignment horizontal="right" vertical="center"/>
    </xf>
    <xf numFmtId="0" fontId="104" fillId="37" borderId="170" xfId="0" applyFont="1" applyFill="1" applyBorder="1" applyAlignment="1">
      <alignment horizontal="right" vertical="center"/>
    </xf>
    <xf numFmtId="0" fontId="104" fillId="37" borderId="0" xfId="0" applyFont="1" applyFill="1" applyBorder="1" applyAlignment="1">
      <alignment horizontal="right" vertical="center"/>
    </xf>
    <xf numFmtId="0" fontId="411" fillId="0" borderId="277" xfId="0" applyFont="1" applyBorder="1" applyAlignment="1">
      <alignment horizontal="center" vertical="center" shrinkToFit="1"/>
    </xf>
    <xf numFmtId="164" fontId="31" fillId="77" borderId="275" xfId="0" applyNumberFormat="1" applyFont="1" applyFill="1" applyBorder="1" applyAlignment="1">
      <alignment horizontal="center" vertical="center"/>
    </xf>
    <xf numFmtId="0" fontId="0" fillId="38" borderId="282" xfId="0" applyFont="1" applyFill="1" applyBorder="1" applyAlignment="1">
      <alignment horizontal="center" vertical="center"/>
    </xf>
    <xf numFmtId="0" fontId="413" fillId="0" borderId="229" xfId="0" applyFont="1" applyBorder="1" applyAlignment="1">
      <alignment horizontal="center" vertical="center" shrinkToFit="1"/>
    </xf>
    <xf numFmtId="0" fontId="413" fillId="0" borderId="27" xfId="0" applyFont="1" applyBorder="1" applyAlignment="1">
      <alignment horizontal="center" vertical="center" shrinkToFit="1"/>
    </xf>
    <xf numFmtId="0" fontId="414" fillId="0" borderId="277" xfId="0" applyFont="1" applyBorder="1" applyAlignment="1">
      <alignment horizontal="center" vertical="center" shrinkToFit="1"/>
    </xf>
    <xf numFmtId="0" fontId="326" fillId="0" borderId="288" xfId="0" applyFont="1" applyBorder="1" applyAlignment="1">
      <alignment horizontal="center" vertical="center" shrinkToFit="1"/>
    </xf>
    <xf numFmtId="0" fontId="418" fillId="0" borderId="288" xfId="0" applyFont="1" applyBorder="1" applyAlignment="1">
      <alignment horizontal="center" vertical="center"/>
    </xf>
    <xf numFmtId="0" fontId="419" fillId="0" borderId="288" xfId="0" applyFont="1" applyBorder="1" applyAlignment="1">
      <alignment horizontal="center" vertical="center" shrinkToFit="1"/>
    </xf>
    <xf numFmtId="0" fontId="419" fillId="0" borderId="289" xfId="0" applyFont="1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245" fillId="36" borderId="25" xfId="0" applyFont="1" applyFill="1" applyBorder="1" applyAlignment="1">
      <alignment horizontal="center" vertical="center"/>
    </xf>
    <xf numFmtId="0" fontId="245" fillId="36" borderId="0" xfId="0" applyFont="1" applyFill="1" applyBorder="1" applyAlignment="1">
      <alignment horizontal="center" vertical="center"/>
    </xf>
    <xf numFmtId="0" fontId="245" fillId="36" borderId="21" xfId="0" applyFont="1" applyFill="1" applyBorder="1" applyAlignment="1">
      <alignment horizontal="center" vertical="center"/>
    </xf>
    <xf numFmtId="0" fontId="245" fillId="36" borderId="31" xfId="0" applyFont="1" applyFill="1" applyBorder="1" applyAlignment="1">
      <alignment horizontal="center" vertical="center"/>
    </xf>
    <xf numFmtId="0" fontId="245" fillId="36" borderId="17" xfId="0" applyFont="1" applyFill="1" applyBorder="1" applyAlignment="1">
      <alignment horizontal="center" vertical="center"/>
    </xf>
    <xf numFmtId="0" fontId="245" fillId="36" borderId="32" xfId="0" applyFont="1" applyFill="1" applyBorder="1" applyAlignment="1">
      <alignment horizontal="center" vertical="center"/>
    </xf>
    <xf numFmtId="0" fontId="245" fillId="36" borderId="22" xfId="0" applyFont="1" applyFill="1" applyBorder="1" applyAlignment="1">
      <alignment horizontal="center" vertical="center"/>
    </xf>
    <xf numFmtId="0" fontId="245" fillId="36" borderId="23" xfId="0" applyFont="1" applyFill="1" applyBorder="1" applyAlignment="1">
      <alignment horizontal="center" vertical="center"/>
    </xf>
    <xf numFmtId="0" fontId="245" fillId="36" borderId="24" xfId="0" applyFont="1" applyFill="1" applyBorder="1" applyAlignment="1">
      <alignment horizontal="center" vertical="center"/>
    </xf>
    <xf numFmtId="0" fontId="420" fillId="80" borderId="22" xfId="0" applyFont="1" applyFill="1" applyBorder="1" applyAlignment="1">
      <alignment horizontal="center" vertical="center" wrapText="1"/>
    </xf>
    <xf numFmtId="0" fontId="420" fillId="80" borderId="23" xfId="0" applyFont="1" applyFill="1" applyBorder="1" applyAlignment="1">
      <alignment horizontal="center" vertical="center" wrapText="1"/>
    </xf>
    <xf numFmtId="0" fontId="420" fillId="80" borderId="24" xfId="0" applyFont="1" applyFill="1" applyBorder="1" applyAlignment="1">
      <alignment horizontal="center" vertical="center" wrapText="1"/>
    </xf>
    <xf numFmtId="0" fontId="420" fillId="80" borderId="25" xfId="0" applyFont="1" applyFill="1" applyBorder="1" applyAlignment="1">
      <alignment horizontal="center" vertical="center" wrapText="1"/>
    </xf>
    <xf numFmtId="0" fontId="420" fillId="80" borderId="0" xfId="0" applyFont="1" applyFill="1" applyBorder="1" applyAlignment="1">
      <alignment horizontal="center" vertical="center" wrapText="1"/>
    </xf>
    <xf numFmtId="0" fontId="420" fillId="80" borderId="21" xfId="0" applyFont="1" applyFill="1" applyBorder="1" applyAlignment="1">
      <alignment horizontal="center" vertical="center" wrapText="1"/>
    </xf>
    <xf numFmtId="0" fontId="420" fillId="80" borderId="31" xfId="0" applyFont="1" applyFill="1" applyBorder="1" applyAlignment="1">
      <alignment horizontal="center" vertical="center" wrapText="1"/>
    </xf>
    <xf numFmtId="0" fontId="420" fillId="80" borderId="17" xfId="0" applyFont="1" applyFill="1" applyBorder="1" applyAlignment="1">
      <alignment horizontal="center" vertical="center" wrapText="1"/>
    </xf>
    <xf numFmtId="0" fontId="420" fillId="80" borderId="32" xfId="0" applyFont="1" applyFill="1" applyBorder="1" applyAlignment="1">
      <alignment horizontal="center" vertical="center" wrapText="1"/>
    </xf>
    <xf numFmtId="0" fontId="399" fillId="0" borderId="0" xfId="0" applyFont="1" applyAlignment="1">
      <alignment horizontal="center" vertical="center"/>
    </xf>
    <xf numFmtId="14" fontId="400" fillId="0" borderId="0" xfId="0" applyNumberFormat="1" applyFont="1" applyAlignment="1">
      <alignment horizontal="center"/>
    </xf>
    <xf numFmtId="0" fontId="414" fillId="0" borderId="259" xfId="0" applyFont="1" applyBorder="1" applyAlignment="1">
      <alignment horizontal="center" vertical="center" shrinkToFit="1"/>
    </xf>
    <xf numFmtId="0" fontId="418" fillId="0" borderId="284" xfId="0" applyFont="1" applyBorder="1" applyAlignment="1">
      <alignment horizontal="center" vertical="center" shrinkToFit="1"/>
    </xf>
    <xf numFmtId="0" fontId="418" fillId="0" borderId="0" xfId="0" applyFont="1" applyBorder="1" applyAlignment="1">
      <alignment horizontal="center" vertical="center" shrinkToFit="1"/>
    </xf>
    <xf numFmtId="0" fontId="386" fillId="0" borderId="261" xfId="0" applyFont="1" applyBorder="1" applyAlignment="1" applyProtection="1">
      <alignment horizontal="center" vertical="center"/>
      <protection locked="0"/>
    </xf>
    <xf numFmtId="0" fontId="386" fillId="0" borderId="262" xfId="0" applyFont="1" applyBorder="1" applyAlignment="1" applyProtection="1">
      <alignment horizontal="center" vertical="center"/>
      <protection locked="0"/>
    </xf>
    <xf numFmtId="0" fontId="386" fillId="0" borderId="287" xfId="0" applyFont="1" applyBorder="1" applyAlignment="1" applyProtection="1">
      <alignment horizontal="center" vertical="center"/>
      <protection locked="0"/>
    </xf>
    <xf numFmtId="0" fontId="386" fillId="0" borderId="101" xfId="0" applyFont="1" applyBorder="1" applyAlignment="1" applyProtection="1">
      <alignment horizontal="center" vertical="center"/>
      <protection locked="0"/>
    </xf>
    <xf numFmtId="0" fontId="386" fillId="0" borderId="28" xfId="0" applyFont="1" applyBorder="1" applyAlignment="1" applyProtection="1">
      <alignment horizontal="center" vertical="center"/>
      <protection locked="0"/>
    </xf>
    <xf numFmtId="0" fontId="386" fillId="0" borderId="239" xfId="0" applyFont="1" applyBorder="1" applyAlignment="1" applyProtection="1">
      <alignment horizontal="center" vertical="center"/>
      <protection locked="0"/>
    </xf>
    <xf numFmtId="49" fontId="205" fillId="0" borderId="262" xfId="0" applyNumberFormat="1" applyFont="1" applyBorder="1" applyAlignment="1" applyProtection="1">
      <alignment horizontal="center" vertical="center"/>
      <protection locked="0"/>
    </xf>
    <xf numFmtId="0" fontId="0" fillId="38" borderId="300" xfId="0" applyFont="1" applyFill="1" applyBorder="1" applyAlignment="1">
      <alignment horizontal="center" vertical="center"/>
    </xf>
    <xf numFmtId="0" fontId="415" fillId="0" borderId="288" xfId="0" applyFont="1" applyBorder="1" applyAlignment="1">
      <alignment horizontal="center" vertical="center"/>
    </xf>
    <xf numFmtId="0" fontId="410" fillId="0" borderId="277" xfId="0" applyFont="1" applyBorder="1" applyAlignment="1">
      <alignment horizontal="center" vertical="center" shrinkToFit="1"/>
    </xf>
    <xf numFmtId="0" fontId="421" fillId="34" borderId="0" xfId="0" applyFont="1" applyFill="1" applyBorder="1" applyAlignment="1">
      <alignment horizontal="center"/>
    </xf>
    <xf numFmtId="0" fontId="328" fillId="0" borderId="301" xfId="0" applyFont="1" applyBorder="1" applyAlignment="1">
      <alignment horizontal="center" vertical="center"/>
    </xf>
    <xf numFmtId="0" fontId="328" fillId="0" borderId="302" xfId="0" applyFont="1" applyBorder="1" applyAlignment="1">
      <alignment horizontal="center" vertical="center"/>
    </xf>
    <xf numFmtId="0" fontId="314" fillId="34" borderId="0" xfId="0" applyFont="1" applyFill="1" applyBorder="1" applyAlignment="1">
      <alignment horizontal="center"/>
    </xf>
    <xf numFmtId="0" fontId="76" fillId="81" borderId="136" xfId="0" applyFont="1" applyFill="1" applyBorder="1" applyAlignment="1">
      <alignment horizontal="center"/>
    </xf>
    <xf numFmtId="0" fontId="76" fillId="81" borderId="102" xfId="0" applyFont="1" applyFill="1" applyBorder="1" applyAlignment="1">
      <alignment horizontal="center"/>
    </xf>
    <xf numFmtId="0" fontId="76" fillId="81" borderId="118" xfId="0" applyFont="1" applyFill="1" applyBorder="1" applyAlignment="1">
      <alignment horizontal="center"/>
    </xf>
    <xf numFmtId="49" fontId="39" fillId="82" borderId="303" xfId="0" applyNumberFormat="1" applyFont="1" applyFill="1" applyBorder="1" applyAlignment="1">
      <alignment horizontal="center" vertical="center"/>
    </xf>
    <xf numFmtId="49" fontId="39" fillId="82" borderId="191" xfId="0" applyNumberFormat="1" applyFont="1" applyFill="1" applyBorder="1" applyAlignment="1">
      <alignment horizontal="center" vertical="center"/>
    </xf>
    <xf numFmtId="49" fontId="39" fillId="82" borderId="0" xfId="0" applyNumberFormat="1" applyFont="1" applyFill="1" applyBorder="1" applyAlignment="1">
      <alignment horizontal="center" vertical="center"/>
    </xf>
    <xf numFmtId="49" fontId="39" fillId="82" borderId="29" xfId="0" applyNumberFormat="1" applyFont="1" applyFill="1" applyBorder="1" applyAlignment="1">
      <alignment horizontal="center" vertical="center"/>
    </xf>
    <xf numFmtId="0" fontId="422" fillId="0" borderId="304" xfId="0" applyFont="1" applyBorder="1" applyAlignment="1">
      <alignment horizontal="center" vertical="center" shrinkToFit="1"/>
    </xf>
    <xf numFmtId="0" fontId="422" fillId="0" borderId="305" xfId="0" applyFont="1" applyBorder="1" applyAlignment="1">
      <alignment horizontal="center" vertical="center" shrinkToFit="1"/>
    </xf>
    <xf numFmtId="0" fontId="423" fillId="0" borderId="304" xfId="0" applyFont="1" applyBorder="1" applyAlignment="1">
      <alignment horizontal="center" vertical="center" shrinkToFit="1"/>
    </xf>
    <xf numFmtId="0" fontId="423" fillId="0" borderId="305" xfId="0" applyFont="1" applyBorder="1" applyAlignment="1">
      <alignment horizontal="center" vertical="center" shrinkToFit="1"/>
    </xf>
    <xf numFmtId="0" fontId="424" fillId="0" borderId="306" xfId="0" applyFont="1" applyBorder="1" applyAlignment="1">
      <alignment horizontal="center" vertical="center" shrinkToFit="1"/>
    </xf>
    <xf numFmtId="0" fontId="424" fillId="0" borderId="307" xfId="0" applyFont="1" applyBorder="1" applyAlignment="1">
      <alignment horizontal="center" vertical="center" shrinkToFit="1"/>
    </xf>
    <xf numFmtId="49" fontId="39" fillId="82" borderId="229" xfId="0" applyNumberFormat="1" applyFont="1" applyFill="1" applyBorder="1" applyAlignment="1">
      <alignment horizontal="center" vertical="center"/>
    </xf>
    <xf numFmtId="49" fontId="39" fillId="82" borderId="270" xfId="0" applyNumberFormat="1" applyFont="1" applyFill="1" applyBorder="1" applyAlignment="1">
      <alignment horizontal="center" vertical="center"/>
    </xf>
    <xf numFmtId="49" fontId="39" fillId="82" borderId="28" xfId="0" applyNumberFormat="1" applyFont="1" applyFill="1" applyBorder="1" applyAlignment="1">
      <alignment horizontal="center" vertical="center"/>
    </xf>
    <xf numFmtId="49" fontId="39" fillId="82" borderId="30" xfId="0" applyNumberFormat="1" applyFont="1" applyFill="1" applyBorder="1" applyAlignment="1">
      <alignment horizontal="center" vertical="center"/>
    </xf>
    <xf numFmtId="0" fontId="330" fillId="0" borderId="301" xfId="0" applyFont="1" applyBorder="1" applyAlignment="1">
      <alignment horizontal="center" vertical="center"/>
    </xf>
    <xf numFmtId="0" fontId="330" fillId="0" borderId="302" xfId="0" applyFont="1" applyBorder="1" applyAlignment="1">
      <alignment horizontal="center" vertical="center"/>
    </xf>
    <xf numFmtId="0" fontId="326" fillId="0" borderId="306" xfId="0" applyFont="1" applyBorder="1" applyAlignment="1">
      <alignment horizontal="center" vertical="center"/>
    </xf>
    <xf numFmtId="0" fontId="326" fillId="0" borderId="307" xfId="0" applyFont="1" applyBorder="1" applyAlignment="1">
      <alignment horizontal="center" vertical="center"/>
    </xf>
    <xf numFmtId="0" fontId="62" fillId="83" borderId="22" xfId="0" applyFont="1" applyFill="1" applyBorder="1" applyAlignment="1">
      <alignment horizontal="center" vertical="center"/>
    </xf>
    <xf numFmtId="0" fontId="62" fillId="83" borderId="23" xfId="0" applyFont="1" applyFill="1" applyBorder="1" applyAlignment="1">
      <alignment horizontal="center" vertical="center"/>
    </xf>
    <xf numFmtId="0" fontId="62" fillId="83" borderId="24" xfId="0" applyFont="1" applyFill="1" applyBorder="1" applyAlignment="1">
      <alignment horizontal="center" vertical="center"/>
    </xf>
    <xf numFmtId="0" fontId="62" fillId="83" borderId="31" xfId="0" applyFont="1" applyFill="1" applyBorder="1" applyAlignment="1">
      <alignment horizontal="center" vertical="center"/>
    </xf>
    <xf numFmtId="0" fontId="62" fillId="83" borderId="17" xfId="0" applyFont="1" applyFill="1" applyBorder="1" applyAlignment="1">
      <alignment horizontal="center" vertical="center"/>
    </xf>
    <xf numFmtId="0" fontId="62" fillId="83" borderId="32" xfId="0" applyFont="1" applyFill="1" applyBorder="1" applyAlignment="1">
      <alignment horizontal="center" vertical="center"/>
    </xf>
    <xf numFmtId="0" fontId="422" fillId="0" borderId="308" xfId="0" applyFont="1" applyBorder="1" applyAlignment="1">
      <alignment horizontal="center" vertical="center" shrinkToFit="1"/>
    </xf>
    <xf numFmtId="0" fontId="422" fillId="0" borderId="309" xfId="0" applyFont="1" applyBorder="1" applyAlignment="1">
      <alignment horizontal="center" vertical="center" shrinkToFit="1"/>
    </xf>
    <xf numFmtId="0" fontId="425" fillId="0" borderId="308" xfId="0" applyFont="1" applyBorder="1" applyAlignment="1">
      <alignment horizontal="center" vertical="center" shrinkToFit="1"/>
    </xf>
    <xf numFmtId="0" fontId="425" fillId="0" borderId="191" xfId="0" applyFont="1" applyBorder="1" applyAlignment="1">
      <alignment horizontal="center" vertical="center" shrinkToFit="1"/>
    </xf>
    <xf numFmtId="0" fontId="322" fillId="0" borderId="307" xfId="0" applyFont="1" applyFill="1" applyBorder="1" applyAlignment="1">
      <alignment horizontal="center" vertical="center"/>
    </xf>
    <xf numFmtId="0" fontId="322" fillId="0" borderId="310" xfId="0" applyFont="1" applyFill="1" applyBorder="1" applyAlignment="1">
      <alignment horizontal="center" vertical="center"/>
    </xf>
    <xf numFmtId="0" fontId="426" fillId="0" borderId="284" xfId="0" applyFont="1" applyBorder="1" applyAlignment="1">
      <alignment horizontal="center" vertical="center" shrinkToFit="1"/>
    </xf>
    <xf numFmtId="0" fontId="426" fillId="0" borderId="29" xfId="0" applyFont="1" applyBorder="1" applyAlignment="1">
      <alignment horizontal="center" vertical="center" shrinkToFit="1"/>
    </xf>
    <xf numFmtId="0" fontId="324" fillId="0" borderId="285" xfId="0" applyFont="1" applyBorder="1" applyAlignment="1">
      <alignment horizontal="center" vertical="center"/>
    </xf>
    <xf numFmtId="0" fontId="324" fillId="0" borderId="28" xfId="0" applyFont="1" applyBorder="1" applyAlignment="1">
      <alignment horizontal="center" vertical="center"/>
    </xf>
    <xf numFmtId="0" fontId="332" fillId="0" borderId="302" xfId="0" applyFont="1" applyBorder="1" applyAlignment="1">
      <alignment horizontal="center" vertical="center"/>
    </xf>
    <xf numFmtId="0" fontId="332" fillId="0" borderId="311" xfId="0" applyFont="1" applyBorder="1" applyAlignment="1">
      <alignment horizontal="center" vertical="center"/>
    </xf>
    <xf numFmtId="0" fontId="423" fillId="0" borderId="306" xfId="0" applyFont="1" applyBorder="1" applyAlignment="1">
      <alignment horizontal="center" vertical="center" shrinkToFit="1"/>
    </xf>
    <xf numFmtId="0" fontId="423" fillId="0" borderId="307" xfId="0" applyFont="1" applyBorder="1" applyAlignment="1">
      <alignment horizontal="center" vertical="center" shrinkToFit="1"/>
    </xf>
    <xf numFmtId="0" fontId="426" fillId="0" borderId="0" xfId="0" applyFont="1" applyBorder="1" applyAlignment="1">
      <alignment horizontal="center" vertical="center" shrinkToFit="1"/>
    </xf>
    <xf numFmtId="0" fontId="322" fillId="0" borderId="302" xfId="0" applyFont="1" applyBorder="1" applyAlignment="1">
      <alignment horizontal="center" vertical="center"/>
    </xf>
    <xf numFmtId="0" fontId="322" fillId="0" borderId="311" xfId="0" applyFont="1" applyBorder="1" applyAlignment="1">
      <alignment horizontal="center" vertical="center"/>
    </xf>
    <xf numFmtId="0" fontId="426" fillId="0" borderId="308" xfId="0" applyFont="1" applyBorder="1" applyAlignment="1">
      <alignment horizontal="center" vertical="center" shrinkToFit="1"/>
    </xf>
    <xf numFmtId="0" fontId="426" fillId="0" borderId="192" xfId="0" applyFont="1" applyBorder="1" applyAlignment="1">
      <alignment horizontal="center" vertical="center" shrinkToFit="1"/>
    </xf>
    <xf numFmtId="0" fontId="424" fillId="0" borderId="305" xfId="0" applyFont="1" applyBorder="1" applyAlignment="1">
      <alignment horizontal="center" vertical="center" shrinkToFit="1"/>
    </xf>
    <xf numFmtId="0" fontId="427" fillId="0" borderId="305" xfId="0" applyFont="1" applyBorder="1" applyAlignment="1">
      <alignment horizontal="center" vertical="center" shrinkToFit="1"/>
    </xf>
    <xf numFmtId="0" fontId="427" fillId="0" borderId="312" xfId="0" applyFont="1" applyBorder="1" applyAlignment="1">
      <alignment horizontal="center" vertical="center" shrinkToFit="1"/>
    </xf>
    <xf numFmtId="0" fontId="428" fillId="0" borderId="284" xfId="0" applyFont="1" applyBorder="1" applyAlignment="1">
      <alignment horizontal="center" vertical="center"/>
    </xf>
    <xf numFmtId="0" fontId="428" fillId="0" borderId="0" xfId="0" applyFont="1" applyBorder="1" applyAlignment="1">
      <alignment horizontal="center" vertical="center"/>
    </xf>
    <xf numFmtId="0" fontId="429" fillId="0" borderId="307" xfId="0" applyFont="1" applyBorder="1" applyAlignment="1">
      <alignment horizontal="center" vertical="center"/>
    </xf>
    <xf numFmtId="0" fontId="424" fillId="0" borderId="304" xfId="0" applyFont="1" applyBorder="1" applyAlignment="1">
      <alignment horizontal="center" vertical="center" shrinkToFit="1"/>
    </xf>
    <xf numFmtId="0" fontId="427" fillId="0" borderId="308" xfId="0" applyFont="1" applyBorder="1" applyAlignment="1">
      <alignment horizontal="center" vertical="center" shrinkToFit="1"/>
    </xf>
    <xf numFmtId="0" fontId="427" fillId="0" borderId="192" xfId="0" applyFont="1" applyBorder="1" applyAlignment="1">
      <alignment horizontal="center" vertical="center" shrinkToFit="1"/>
    </xf>
    <xf numFmtId="0" fontId="426" fillId="0" borderId="305" xfId="0" applyFont="1" applyBorder="1" applyAlignment="1">
      <alignment horizontal="center" vertical="center" shrinkToFit="1"/>
    </xf>
    <xf numFmtId="0" fontId="426" fillId="0" borderId="312" xfId="0" applyFont="1" applyBorder="1" applyAlignment="1">
      <alignment horizontal="center" vertical="center" shrinkToFit="1"/>
    </xf>
    <xf numFmtId="0" fontId="422" fillId="0" borderId="307" xfId="0" applyFont="1" applyBorder="1" applyAlignment="1">
      <alignment horizontal="center" vertical="center" shrinkToFit="1"/>
    </xf>
    <xf numFmtId="0" fontId="425" fillId="0" borderId="307" xfId="0" applyFont="1" applyFill="1" applyBorder="1" applyAlignment="1">
      <alignment horizontal="center" vertical="center" shrinkToFit="1"/>
    </xf>
    <xf numFmtId="0" fontId="425" fillId="0" borderId="310" xfId="0" applyFont="1" applyFill="1" applyBorder="1" applyAlignment="1">
      <alignment horizontal="center" vertical="center" shrinkToFit="1"/>
    </xf>
    <xf numFmtId="0" fontId="330" fillId="0" borderId="306" xfId="0" applyFont="1" applyBorder="1" applyAlignment="1">
      <alignment horizontal="center" vertical="center"/>
    </xf>
    <xf numFmtId="0" fontId="330" fillId="0" borderId="307" xfId="0" applyFont="1" applyBorder="1" applyAlignment="1">
      <alignment horizontal="center" vertical="center"/>
    </xf>
    <xf numFmtId="0" fontId="332" fillId="0" borderId="284" xfId="0" applyFont="1" applyBorder="1" applyAlignment="1">
      <alignment horizontal="center" vertical="center"/>
    </xf>
    <xf numFmtId="0" fontId="332" fillId="0" borderId="0" xfId="0" applyFont="1" applyBorder="1" applyAlignment="1">
      <alignment horizontal="center" vertical="center"/>
    </xf>
    <xf numFmtId="0" fontId="425" fillId="0" borderId="192" xfId="0" applyFont="1" applyBorder="1" applyAlignment="1">
      <alignment horizontal="center" vertical="center" shrinkToFit="1"/>
    </xf>
    <xf numFmtId="0" fontId="324" fillId="0" borderId="302" xfId="0" applyFont="1" applyBorder="1" applyAlignment="1">
      <alignment horizontal="center" vertical="center"/>
    </xf>
    <xf numFmtId="0" fontId="324" fillId="0" borderId="311" xfId="0" applyFont="1" applyBorder="1" applyAlignment="1">
      <alignment horizontal="center" vertical="center"/>
    </xf>
    <xf numFmtId="0" fontId="326" fillId="0" borderId="301" xfId="0" applyFont="1" applyBorder="1" applyAlignment="1">
      <alignment horizontal="center" vertical="center"/>
    </xf>
    <xf numFmtId="0" fontId="326" fillId="0" borderId="302" xfId="0" applyFont="1" applyBorder="1" applyAlignment="1">
      <alignment horizontal="center" vertical="center"/>
    </xf>
    <xf numFmtId="0" fontId="322" fillId="0" borderId="285" xfId="0" applyFont="1" applyBorder="1" applyAlignment="1">
      <alignment horizontal="center" vertical="center"/>
    </xf>
    <xf numFmtId="0" fontId="322" fillId="0" borderId="28" xfId="0" applyFont="1" applyBorder="1" applyAlignment="1">
      <alignment horizontal="center" vertical="center"/>
    </xf>
    <xf numFmtId="0" fontId="0" fillId="38" borderId="129" xfId="0" applyFont="1" applyFill="1" applyBorder="1" applyAlignment="1">
      <alignment horizontal="center" vertical="center"/>
    </xf>
    <xf numFmtId="0" fontId="0" fillId="38" borderId="139" xfId="0" applyFont="1" applyFill="1" applyBorder="1" applyAlignment="1">
      <alignment horizontal="center" vertical="center"/>
    </xf>
    <xf numFmtId="0" fontId="0" fillId="38" borderId="138" xfId="0" applyFont="1" applyFill="1" applyBorder="1" applyAlignment="1">
      <alignment horizontal="center" vertical="center"/>
    </xf>
    <xf numFmtId="0" fontId="424" fillId="0" borderId="308" xfId="0" applyFont="1" applyBorder="1" applyAlignment="1">
      <alignment horizontal="center" vertical="center" shrinkToFit="1"/>
    </xf>
    <xf numFmtId="0" fontId="424" fillId="0" borderId="309" xfId="0" applyFont="1" applyBorder="1" applyAlignment="1">
      <alignment horizontal="center" vertical="center" shrinkToFit="1"/>
    </xf>
    <xf numFmtId="0" fontId="427" fillId="0" borderId="191" xfId="0" applyFont="1" applyBorder="1" applyAlignment="1">
      <alignment horizontal="center" vertical="center" shrinkToFit="1"/>
    </xf>
    <xf numFmtId="0" fontId="328" fillId="0" borderId="306" xfId="0" applyFont="1" applyBorder="1" applyAlignment="1">
      <alignment horizontal="center" vertical="center"/>
    </xf>
    <xf numFmtId="0" fontId="328" fillId="0" borderId="307" xfId="0" applyFont="1" applyBorder="1" applyAlignment="1">
      <alignment horizontal="center" vertical="center"/>
    </xf>
    <xf numFmtId="0" fontId="324" fillId="0" borderId="284" xfId="0" applyFont="1" applyBorder="1" applyAlignment="1">
      <alignment horizontal="center" vertical="center"/>
    </xf>
    <xf numFmtId="0" fontId="324" fillId="0" borderId="0" xfId="0" applyFont="1" applyBorder="1" applyAlignment="1">
      <alignment horizontal="center" vertical="center"/>
    </xf>
    <xf numFmtId="0" fontId="332" fillId="0" borderId="307" xfId="0" applyFont="1" applyBorder="1" applyAlignment="1">
      <alignment horizontal="center" vertical="center"/>
    </xf>
    <xf numFmtId="0" fontId="332" fillId="0" borderId="310" xfId="0" applyFont="1" applyBorder="1" applyAlignment="1">
      <alignment horizontal="center" vertical="center"/>
    </xf>
    <xf numFmtId="0" fontId="427" fillId="0" borderId="284" xfId="0" applyFont="1" applyBorder="1" applyAlignment="1">
      <alignment horizontal="center" vertical="center" shrinkToFit="1"/>
    </xf>
    <xf numFmtId="0" fontId="427" fillId="0" borderId="0" xfId="0" applyFont="1" applyBorder="1" applyAlignment="1">
      <alignment horizontal="center" vertical="center" shrinkToFit="1"/>
    </xf>
    <xf numFmtId="0" fontId="423" fillId="0" borderId="284" xfId="0" applyFont="1" applyBorder="1" applyAlignment="1">
      <alignment horizontal="center" vertical="center" shrinkToFit="1"/>
    </xf>
    <xf numFmtId="0" fontId="423" fillId="0" borderId="109" xfId="0" applyFont="1" applyBorder="1" applyAlignment="1">
      <alignment horizontal="center" vertical="center" shrinkToFit="1"/>
    </xf>
    <xf numFmtId="0" fontId="412" fillId="0" borderId="307" xfId="0" applyFont="1" applyBorder="1" applyAlignment="1">
      <alignment horizontal="center" vertical="center"/>
    </xf>
    <xf numFmtId="0" fontId="412" fillId="0" borderId="310" xfId="0" applyFont="1" applyBorder="1" applyAlignment="1">
      <alignment horizontal="center" vertical="center"/>
    </xf>
    <xf numFmtId="0" fontId="332" fillId="0" borderId="285" xfId="0" applyFont="1" applyBorder="1" applyAlignment="1">
      <alignment horizontal="center" vertical="center"/>
    </xf>
    <xf numFmtId="0" fontId="332" fillId="0" borderId="28" xfId="0" applyFont="1" applyBorder="1" applyAlignment="1">
      <alignment horizontal="center" vertical="center"/>
    </xf>
    <xf numFmtId="49" fontId="396" fillId="0" borderId="120" xfId="53" applyNumberFormat="1" applyFont="1" applyFill="1" applyBorder="1" applyAlignment="1">
      <alignment horizontal="center" vertical="center"/>
      <protection/>
    </xf>
    <xf numFmtId="49" fontId="396" fillId="0" borderId="121" xfId="53" applyNumberFormat="1" applyFont="1" applyFill="1" applyBorder="1" applyAlignment="1">
      <alignment horizontal="center" vertical="center"/>
      <protection/>
    </xf>
    <xf numFmtId="0" fontId="319" fillId="36" borderId="25" xfId="53" applyFont="1" applyFill="1" applyBorder="1" applyAlignment="1">
      <alignment horizontal="center" vertical="center"/>
      <protection/>
    </xf>
    <xf numFmtId="0" fontId="319" fillId="36" borderId="0" xfId="53" applyFont="1" applyFill="1" applyBorder="1" applyAlignment="1">
      <alignment horizontal="center" vertical="center"/>
      <protection/>
    </xf>
    <xf numFmtId="0" fontId="319" fillId="36" borderId="21" xfId="53" applyFont="1" applyFill="1" applyBorder="1" applyAlignment="1">
      <alignment horizontal="center" vertical="center"/>
      <protection/>
    </xf>
    <xf numFmtId="0" fontId="309" fillId="36" borderId="22" xfId="53" applyFont="1" applyFill="1" applyBorder="1" applyAlignment="1">
      <alignment horizontal="center" vertical="center"/>
      <protection/>
    </xf>
    <xf numFmtId="0" fontId="309" fillId="36" borderId="23" xfId="53" applyFont="1" applyFill="1" applyBorder="1" applyAlignment="1">
      <alignment horizontal="center" vertical="center"/>
      <protection/>
    </xf>
    <xf numFmtId="0" fontId="309" fillId="36" borderId="24" xfId="53" applyFont="1" applyFill="1" applyBorder="1" applyAlignment="1">
      <alignment horizontal="center" vertical="center"/>
      <protection/>
    </xf>
    <xf numFmtId="0" fontId="309" fillId="36" borderId="31" xfId="53" applyFont="1" applyFill="1" applyBorder="1" applyAlignment="1">
      <alignment horizontal="center" vertical="center"/>
      <protection/>
    </xf>
    <xf numFmtId="0" fontId="309" fillId="36" borderId="17" xfId="53" applyFont="1" applyFill="1" applyBorder="1" applyAlignment="1">
      <alignment horizontal="center" vertical="center"/>
      <protection/>
    </xf>
    <xf numFmtId="0" fontId="309" fillId="36" borderId="32" xfId="53" applyFont="1" applyFill="1" applyBorder="1" applyAlignment="1">
      <alignment horizontal="center" vertical="center"/>
      <protection/>
    </xf>
    <xf numFmtId="0" fontId="292" fillId="0" borderId="0" xfId="53" applyFont="1" applyFill="1" applyAlignment="1">
      <alignment horizontal="center"/>
      <protection/>
    </xf>
    <xf numFmtId="0" fontId="383" fillId="36" borderId="22" xfId="53" applyFont="1" applyFill="1" applyBorder="1" applyAlignment="1">
      <alignment horizontal="center" vertical="center"/>
      <protection/>
    </xf>
    <xf numFmtId="0" fontId="430" fillId="36" borderId="23" xfId="53" applyFont="1" applyFill="1" applyBorder="1" applyAlignment="1">
      <alignment horizontal="center" vertical="center"/>
      <protection/>
    </xf>
    <xf numFmtId="0" fontId="430" fillId="36" borderId="24" xfId="53" applyFont="1" applyFill="1" applyBorder="1" applyAlignment="1">
      <alignment horizontal="center" vertical="center"/>
      <protection/>
    </xf>
    <xf numFmtId="0" fontId="430" fillId="36" borderId="31" xfId="53" applyFont="1" applyFill="1" applyBorder="1" applyAlignment="1">
      <alignment horizontal="center" vertical="center"/>
      <protection/>
    </xf>
    <xf numFmtId="0" fontId="430" fillId="36" borderId="17" xfId="53" applyFont="1" applyFill="1" applyBorder="1" applyAlignment="1">
      <alignment horizontal="center" vertical="center"/>
      <protection/>
    </xf>
    <xf numFmtId="0" fontId="430" fillId="36" borderId="32" xfId="53" applyFont="1" applyFill="1" applyBorder="1" applyAlignment="1">
      <alignment horizontal="center" vertical="center"/>
      <protection/>
    </xf>
    <xf numFmtId="0" fontId="319" fillId="36" borderId="22" xfId="53" applyFont="1" applyFill="1" applyBorder="1" applyAlignment="1">
      <alignment horizontal="center" vertical="center"/>
      <protection/>
    </xf>
    <xf numFmtId="0" fontId="319" fillId="36" borderId="23" xfId="53" applyFont="1" applyFill="1" applyBorder="1" applyAlignment="1">
      <alignment horizontal="center" vertical="center"/>
      <protection/>
    </xf>
    <xf numFmtId="0" fontId="319" fillId="36" borderId="24" xfId="53" applyFont="1" applyFill="1" applyBorder="1" applyAlignment="1">
      <alignment horizontal="center" vertical="center"/>
      <protection/>
    </xf>
    <xf numFmtId="0" fontId="431" fillId="36" borderId="25" xfId="53" applyFont="1" applyFill="1" applyBorder="1" applyAlignment="1">
      <alignment horizontal="center" vertical="center"/>
      <protection/>
    </xf>
    <xf numFmtId="0" fontId="319" fillId="36" borderId="31" xfId="53" applyFont="1" applyFill="1" applyBorder="1" applyAlignment="1">
      <alignment horizontal="center" vertical="center"/>
      <protection/>
    </xf>
    <xf numFmtId="0" fontId="319" fillId="36" borderId="17" xfId="53" applyFont="1" applyFill="1" applyBorder="1" applyAlignment="1">
      <alignment horizontal="center" vertical="center"/>
      <protection/>
    </xf>
    <xf numFmtId="0" fontId="319" fillId="36" borderId="32" xfId="53" applyFont="1" applyFill="1" applyBorder="1" applyAlignment="1">
      <alignment horizontal="center" vertical="center"/>
      <protection/>
    </xf>
    <xf numFmtId="0" fontId="403" fillId="36" borderId="22" xfId="48" applyFont="1" applyFill="1" applyBorder="1" applyAlignment="1">
      <alignment horizontal="center" vertical="center"/>
      <protection/>
    </xf>
    <xf numFmtId="0" fontId="403" fillId="36" borderId="23" xfId="48" applyFont="1" applyFill="1" applyBorder="1" applyAlignment="1">
      <alignment horizontal="center" vertical="center"/>
      <protection/>
    </xf>
    <xf numFmtId="0" fontId="403" fillId="36" borderId="24" xfId="48" applyFont="1" applyFill="1" applyBorder="1" applyAlignment="1">
      <alignment horizontal="center" vertical="center"/>
      <protection/>
    </xf>
    <xf numFmtId="0" fontId="403" fillId="36" borderId="25" xfId="48" applyFont="1" applyFill="1" applyBorder="1" applyAlignment="1">
      <alignment horizontal="center" vertical="center"/>
      <protection/>
    </xf>
    <xf numFmtId="0" fontId="403" fillId="36" borderId="0" xfId="48" applyFont="1" applyFill="1" applyBorder="1" applyAlignment="1">
      <alignment horizontal="center" vertical="center"/>
      <protection/>
    </xf>
    <xf numFmtId="0" fontId="403" fillId="36" borderId="21" xfId="48" applyFont="1" applyFill="1" applyBorder="1" applyAlignment="1">
      <alignment horizontal="center" vertical="center"/>
      <protection/>
    </xf>
    <xf numFmtId="0" fontId="378" fillId="36" borderId="25" xfId="48" applyFont="1" applyFill="1" applyBorder="1" applyAlignment="1">
      <alignment horizontal="center" vertical="center"/>
      <protection/>
    </xf>
    <xf numFmtId="0" fontId="378" fillId="36" borderId="0" xfId="48" applyFont="1" applyFill="1" applyBorder="1" applyAlignment="1">
      <alignment horizontal="center" vertical="center"/>
      <protection/>
    </xf>
    <xf numFmtId="0" fontId="378" fillId="36" borderId="21" xfId="48" applyFont="1" applyFill="1" applyBorder="1" applyAlignment="1">
      <alignment horizontal="center" vertical="center"/>
      <protection/>
    </xf>
    <xf numFmtId="0" fontId="378" fillId="36" borderId="31" xfId="48" applyFont="1" applyFill="1" applyBorder="1" applyAlignment="1">
      <alignment horizontal="center" vertical="center"/>
      <protection/>
    </xf>
    <xf numFmtId="0" fontId="378" fillId="36" borderId="17" xfId="48" applyFont="1" applyFill="1" applyBorder="1" applyAlignment="1">
      <alignment horizontal="center" vertical="center"/>
      <protection/>
    </xf>
    <xf numFmtId="0" fontId="378" fillId="36" borderId="32" xfId="48" applyFont="1" applyFill="1" applyBorder="1" applyAlignment="1">
      <alignment horizontal="center" vertical="center"/>
      <protection/>
    </xf>
    <xf numFmtId="0" fontId="283" fillId="37" borderId="22" xfId="48" applyFont="1" applyFill="1" applyBorder="1">
      <alignment/>
      <protection/>
    </xf>
    <xf numFmtId="0" fontId="283" fillId="37" borderId="24" xfId="48" applyFill="1" applyBorder="1">
      <alignment/>
      <protection/>
    </xf>
    <xf numFmtId="0" fontId="283" fillId="37" borderId="25" xfId="48" applyFont="1" applyFill="1" applyBorder="1">
      <alignment/>
      <protection/>
    </xf>
    <xf numFmtId="0" fontId="283" fillId="37" borderId="21" xfId="48" applyFill="1" applyBorder="1">
      <alignment/>
      <protection/>
    </xf>
    <xf numFmtId="0" fontId="283" fillId="37" borderId="31" xfId="48" applyFont="1" applyFill="1" applyBorder="1">
      <alignment/>
      <protection/>
    </xf>
    <xf numFmtId="0" fontId="283" fillId="37" borderId="32" xfId="48" applyFill="1" applyBorder="1">
      <alignment/>
      <protection/>
    </xf>
    <xf numFmtId="0" fontId="392" fillId="37" borderId="22" xfId="48" applyFont="1" applyFill="1" applyBorder="1" applyAlignment="1">
      <alignment horizontal="center"/>
      <protection/>
    </xf>
    <xf numFmtId="0" fontId="392" fillId="37" borderId="23" xfId="48" applyFont="1" applyFill="1" applyBorder="1" applyAlignment="1">
      <alignment horizontal="center"/>
      <protection/>
    </xf>
    <xf numFmtId="0" fontId="392" fillId="37" borderId="313" xfId="48" applyFont="1" applyFill="1" applyBorder="1" applyAlignment="1">
      <alignment horizontal="center"/>
      <protection/>
    </xf>
    <xf numFmtId="0" fontId="392" fillId="37" borderId="238" xfId="48" applyFont="1" applyFill="1" applyBorder="1" applyAlignment="1">
      <alignment horizontal="center"/>
      <protection/>
    </xf>
    <xf numFmtId="0" fontId="392" fillId="37" borderId="24" xfId="48" applyFont="1" applyFill="1" applyBorder="1" applyAlignment="1">
      <alignment horizontal="center"/>
      <protection/>
    </xf>
    <xf numFmtId="0" fontId="354" fillId="84" borderId="314" xfId="48" applyFont="1" applyFill="1" applyBorder="1" applyAlignment="1">
      <alignment horizontal="center"/>
      <protection/>
    </xf>
    <xf numFmtId="0" fontId="354" fillId="84" borderId="315" xfId="48" applyFont="1" applyFill="1" applyBorder="1" applyAlignment="1">
      <alignment horizontal="center"/>
      <protection/>
    </xf>
    <xf numFmtId="0" fontId="393" fillId="84" borderId="73" xfId="48" applyFont="1" applyFill="1" applyBorder="1" applyAlignment="1">
      <alignment horizontal="center" vertical="center"/>
      <protection/>
    </xf>
    <xf numFmtId="0" fontId="393" fillId="84" borderId="57" xfId="48" applyFont="1" applyFill="1" applyBorder="1" applyAlignment="1">
      <alignment horizontal="center" vertical="center"/>
      <protection/>
    </xf>
    <xf numFmtId="0" fontId="393" fillId="84" borderId="60" xfId="48" applyFont="1" applyFill="1" applyBorder="1" applyAlignment="1">
      <alignment horizontal="center" vertical="center"/>
      <protection/>
    </xf>
    <xf numFmtId="0" fontId="393" fillId="7" borderId="73" xfId="48" applyFont="1" applyFill="1" applyBorder="1" applyAlignment="1">
      <alignment horizontal="center" vertical="center"/>
      <protection/>
    </xf>
    <xf numFmtId="0" fontId="393" fillId="7" borderId="57" xfId="48" applyFont="1" applyFill="1" applyBorder="1" applyAlignment="1">
      <alignment horizontal="center" vertical="center"/>
      <protection/>
    </xf>
    <xf numFmtId="0" fontId="393" fillId="7" borderId="60" xfId="48" applyFont="1" applyFill="1" applyBorder="1" applyAlignment="1">
      <alignment horizontal="center" vertical="center"/>
      <protection/>
    </xf>
    <xf numFmtId="165" fontId="432" fillId="84" borderId="59" xfId="52" applyNumberFormat="1" applyFont="1" applyFill="1" applyBorder="1" applyAlignment="1">
      <alignment horizontal="center" vertical="center"/>
      <protection/>
    </xf>
    <xf numFmtId="165" fontId="432" fillId="84" borderId="60" xfId="52" applyNumberFormat="1" applyFont="1" applyFill="1" applyBorder="1" applyAlignment="1">
      <alignment horizontal="center" vertical="center"/>
      <protection/>
    </xf>
    <xf numFmtId="165" fontId="432" fillId="7" borderId="59" xfId="52" applyNumberFormat="1" applyFont="1" applyFill="1" applyBorder="1" applyAlignment="1">
      <alignment horizontal="center" vertical="center"/>
      <protection/>
    </xf>
    <xf numFmtId="165" fontId="432" fillId="7" borderId="60" xfId="52" applyNumberFormat="1" applyFont="1" applyFill="1" applyBorder="1" applyAlignment="1">
      <alignment horizontal="center" vertical="center"/>
      <protection/>
    </xf>
    <xf numFmtId="0" fontId="396" fillId="84" borderId="22" xfId="52" applyFont="1" applyFill="1" applyBorder="1" applyAlignment="1">
      <alignment horizontal="center" vertical="center"/>
      <protection/>
    </xf>
    <xf numFmtId="0" fontId="396" fillId="84" borderId="31" xfId="52" applyFont="1" applyFill="1" applyBorder="1" applyAlignment="1">
      <alignment horizontal="center" vertical="center"/>
      <protection/>
    </xf>
    <xf numFmtId="0" fontId="396" fillId="7" borderId="313" xfId="52" applyFont="1" applyFill="1" applyBorder="1" applyAlignment="1">
      <alignment horizontal="center" vertical="center"/>
      <protection/>
    </xf>
    <xf numFmtId="0" fontId="396" fillId="7" borderId="85" xfId="52" applyFont="1" applyFill="1" applyBorder="1" applyAlignment="1">
      <alignment horizontal="center" vertical="center"/>
      <protection/>
    </xf>
    <xf numFmtId="14" fontId="304" fillId="0" borderId="0" xfId="48" applyNumberFormat="1" applyFont="1" applyAlignment="1">
      <alignment horizontal="center"/>
      <protection/>
    </xf>
    <xf numFmtId="0" fontId="295" fillId="0" borderId="0" xfId="48" applyFont="1" applyAlignment="1">
      <alignment horizontal="center"/>
      <protection/>
    </xf>
    <xf numFmtId="0" fontId="295" fillId="0" borderId="0" xfId="48" applyFont="1" applyAlignment="1">
      <alignment horizontal="center"/>
      <protection/>
    </xf>
    <xf numFmtId="0" fontId="396" fillId="84" borderId="313" xfId="52" applyFont="1" applyFill="1" applyBorder="1" applyAlignment="1">
      <alignment horizontal="center" vertical="center"/>
      <protection/>
    </xf>
    <xf numFmtId="0" fontId="396" fillId="84" borderId="85" xfId="52" applyFont="1" applyFill="1" applyBorder="1" applyAlignment="1">
      <alignment horizontal="center" vertical="center"/>
      <protection/>
    </xf>
    <xf numFmtId="49" fontId="396" fillId="64" borderId="105" xfId="48" applyNumberFormat="1" applyFont="1" applyFill="1" applyBorder="1" applyAlignment="1">
      <alignment horizontal="center" vertical="center"/>
      <protection/>
    </xf>
    <xf numFmtId="49" fontId="396" fillId="64" borderId="257" xfId="48" applyNumberFormat="1" applyFont="1" applyFill="1" applyBorder="1" applyAlignment="1">
      <alignment horizontal="center" vertical="center"/>
      <protection/>
    </xf>
    <xf numFmtId="0" fontId="433" fillId="0" borderId="23" xfId="52" applyFont="1" applyBorder="1" applyAlignment="1">
      <alignment horizontal="right" vertical="center"/>
      <protection/>
    </xf>
    <xf numFmtId="0" fontId="433" fillId="0" borderId="0" xfId="52" applyFont="1" applyAlignment="1">
      <alignment horizontal="right" vertical="center"/>
      <protection/>
    </xf>
    <xf numFmtId="0" fontId="433" fillId="0" borderId="0" xfId="52" applyFont="1" applyBorder="1" applyAlignment="1">
      <alignment horizontal="right" vertical="center"/>
      <protection/>
    </xf>
    <xf numFmtId="49" fontId="396" fillId="64" borderId="105" xfId="48" applyNumberFormat="1" applyFont="1" applyFill="1" applyBorder="1" applyAlignment="1">
      <alignment horizontal="center" vertical="center" wrapText="1"/>
      <protection/>
    </xf>
    <xf numFmtId="49" fontId="396" fillId="64" borderId="257" xfId="48" applyNumberFormat="1" applyFont="1" applyFill="1" applyBorder="1" applyAlignment="1">
      <alignment horizontal="center" vertical="center" wrapText="1"/>
      <protection/>
    </xf>
    <xf numFmtId="0" fontId="297" fillId="0" borderId="0" xfId="48" applyFont="1" applyAlignment="1">
      <alignment horizontal="right"/>
      <protection/>
    </xf>
    <xf numFmtId="0" fontId="396" fillId="7" borderId="22" xfId="52" applyFont="1" applyFill="1" applyBorder="1" applyAlignment="1">
      <alignment horizontal="center" vertical="center"/>
      <protection/>
    </xf>
    <xf numFmtId="0" fontId="396" fillId="7" borderId="31" xfId="52" applyFont="1" applyFill="1" applyBorder="1" applyAlignment="1">
      <alignment horizontal="center" vertical="center"/>
      <protection/>
    </xf>
    <xf numFmtId="0" fontId="388" fillId="0" borderId="0" xfId="48" applyFont="1" applyAlignment="1">
      <alignment horizontal="left"/>
      <protection/>
    </xf>
    <xf numFmtId="0" fontId="390" fillId="36" borderId="229" xfId="48" applyFont="1" applyFill="1" applyBorder="1" applyAlignment="1">
      <alignment horizontal="center" vertical="center"/>
      <protection/>
    </xf>
    <xf numFmtId="0" fontId="390" fillId="36" borderId="230" xfId="48" applyFont="1" applyFill="1" applyBorder="1" applyAlignment="1">
      <alignment horizontal="center" vertical="center"/>
      <protection/>
    </xf>
    <xf numFmtId="0" fontId="390" fillId="36" borderId="231" xfId="48" applyFont="1" applyFill="1" applyBorder="1" applyAlignment="1">
      <alignment horizontal="center" vertical="center"/>
      <protection/>
    </xf>
    <xf numFmtId="0" fontId="390" fillId="36" borderId="232" xfId="48" applyFont="1" applyFill="1" applyBorder="1" applyAlignment="1">
      <alignment horizontal="center" vertical="center"/>
      <protection/>
    </xf>
    <xf numFmtId="0" fontId="388" fillId="0" borderId="0" xfId="48" applyFont="1" applyAlignment="1">
      <alignment horizontal="center"/>
      <protection/>
    </xf>
    <xf numFmtId="0" fontId="283" fillId="37" borderId="188" xfId="48" applyFont="1" applyFill="1" applyBorder="1">
      <alignment/>
      <protection/>
    </xf>
    <xf numFmtId="0" fontId="283" fillId="37" borderId="189" xfId="48" applyFill="1" applyBorder="1">
      <alignment/>
      <protection/>
    </xf>
    <xf numFmtId="0" fontId="434" fillId="80" borderId="22" xfId="48" applyFont="1" applyFill="1" applyBorder="1" applyAlignment="1">
      <alignment horizontal="center" vertical="center"/>
      <protection/>
    </xf>
    <xf numFmtId="0" fontId="434" fillId="80" borderId="23" xfId="48" applyFont="1" applyFill="1" applyBorder="1" applyAlignment="1">
      <alignment horizontal="center" vertical="center"/>
      <protection/>
    </xf>
    <xf numFmtId="0" fontId="434" fillId="80" borderId="24" xfId="48" applyFont="1" applyFill="1" applyBorder="1" applyAlignment="1">
      <alignment horizontal="center" vertical="center"/>
      <protection/>
    </xf>
    <xf numFmtId="0" fontId="434" fillId="80" borderId="25" xfId="48" applyFont="1" applyFill="1" applyBorder="1" applyAlignment="1">
      <alignment horizontal="center" vertical="center"/>
      <protection/>
    </xf>
    <xf numFmtId="0" fontId="434" fillId="80" borderId="0" xfId="48" applyFont="1" applyFill="1" applyBorder="1" applyAlignment="1">
      <alignment horizontal="center" vertical="center"/>
      <protection/>
    </xf>
    <xf numFmtId="0" fontId="434" fillId="80" borderId="21" xfId="48" applyFont="1" applyFill="1" applyBorder="1" applyAlignment="1">
      <alignment horizontal="center" vertical="center"/>
      <protection/>
    </xf>
    <xf numFmtId="0" fontId="435" fillId="80" borderId="25" xfId="52" applyFont="1" applyFill="1" applyBorder="1" applyAlignment="1">
      <alignment horizontal="center" vertical="center"/>
      <protection/>
    </xf>
    <xf numFmtId="0" fontId="435" fillId="80" borderId="0" xfId="52" applyFont="1" applyFill="1" applyBorder="1" applyAlignment="1">
      <alignment horizontal="center" vertical="center"/>
      <protection/>
    </xf>
    <xf numFmtId="0" fontId="435" fillId="80" borderId="21" xfId="52" applyFont="1" applyFill="1" applyBorder="1" applyAlignment="1">
      <alignment horizontal="center" vertical="center"/>
      <protection/>
    </xf>
    <xf numFmtId="0" fontId="435" fillId="80" borderId="25" xfId="48" applyFont="1" applyFill="1" applyBorder="1" applyAlignment="1">
      <alignment horizontal="center" vertical="center"/>
      <protection/>
    </xf>
    <xf numFmtId="0" fontId="435" fillId="80" borderId="0" xfId="48" applyFont="1" applyFill="1" applyBorder="1" applyAlignment="1">
      <alignment horizontal="center" vertical="center"/>
      <protection/>
    </xf>
    <xf numFmtId="0" fontId="435" fillId="80" borderId="21" xfId="48" applyFont="1" applyFill="1" applyBorder="1" applyAlignment="1">
      <alignment horizontal="center" vertical="center"/>
      <protection/>
    </xf>
    <xf numFmtId="0" fontId="436" fillId="80" borderId="25" xfId="0" applyFont="1" applyFill="1" applyBorder="1" applyAlignment="1">
      <alignment horizontal="center" vertical="center"/>
    </xf>
    <xf numFmtId="0" fontId="436" fillId="80" borderId="0" xfId="0" applyFont="1" applyFill="1" applyBorder="1" applyAlignment="1">
      <alignment horizontal="center" vertical="center"/>
    </xf>
    <xf numFmtId="0" fontId="436" fillId="80" borderId="21" xfId="0" applyFont="1" applyFill="1" applyBorder="1" applyAlignment="1">
      <alignment horizontal="center" vertical="center"/>
    </xf>
    <xf numFmtId="0" fontId="436" fillId="80" borderId="31" xfId="0" applyFont="1" applyFill="1" applyBorder="1" applyAlignment="1">
      <alignment horizontal="center" vertical="center"/>
    </xf>
    <xf numFmtId="0" fontId="436" fillId="80" borderId="17" xfId="0" applyFont="1" applyFill="1" applyBorder="1" applyAlignment="1">
      <alignment horizontal="center" vertical="center"/>
    </xf>
    <xf numFmtId="0" fontId="436" fillId="80" borderId="32" xfId="0" applyFont="1" applyFill="1" applyBorder="1" applyAlignment="1">
      <alignment horizontal="center" vertical="center"/>
    </xf>
    <xf numFmtId="0" fontId="303" fillId="0" borderId="0" xfId="48" applyFont="1" applyAlignment="1">
      <alignment horizontal="left"/>
      <protection/>
    </xf>
    <xf numFmtId="0" fontId="226" fillId="0" borderId="316" xfId="0" applyFont="1" applyFill="1" applyBorder="1" applyAlignment="1" applyProtection="1">
      <alignment horizontal="center" vertical="center"/>
      <protection/>
    </xf>
    <xf numFmtId="0" fontId="226" fillId="0" borderId="317" xfId="0" applyFont="1" applyFill="1" applyBorder="1" applyAlignment="1" applyProtection="1">
      <alignment horizontal="center" vertical="center"/>
      <protection/>
    </xf>
    <xf numFmtId="165" fontId="315" fillId="85" borderId="318" xfId="0" applyNumberFormat="1" applyFont="1" applyFill="1" applyBorder="1" applyAlignment="1" applyProtection="1">
      <alignment horizontal="center" vertical="center"/>
      <protection/>
    </xf>
    <xf numFmtId="165" fontId="315" fillId="85" borderId="319" xfId="0" applyNumberFormat="1" applyFont="1" applyFill="1" applyBorder="1" applyAlignment="1" applyProtection="1">
      <alignment horizontal="center" vertical="center"/>
      <protection/>
    </xf>
    <xf numFmtId="165" fontId="315" fillId="85" borderId="320" xfId="0" applyNumberFormat="1" applyFont="1" applyFill="1" applyBorder="1" applyAlignment="1" applyProtection="1">
      <alignment horizontal="center" vertical="center"/>
      <protection/>
    </xf>
    <xf numFmtId="0" fontId="114" fillId="37" borderId="321" xfId="0" applyFont="1" applyFill="1" applyBorder="1" applyAlignment="1" applyProtection="1">
      <alignment horizontal="center" vertical="center"/>
      <protection/>
    </xf>
    <xf numFmtId="0" fontId="114" fillId="37" borderId="322" xfId="0" applyFont="1" applyFill="1" applyBorder="1" applyAlignment="1" applyProtection="1">
      <alignment horizontal="center" vertical="center"/>
      <protection/>
    </xf>
    <xf numFmtId="165" fontId="437" fillId="85" borderId="318" xfId="0" applyNumberFormat="1" applyFont="1" applyFill="1" applyBorder="1" applyAlignment="1" applyProtection="1">
      <alignment horizontal="center" vertical="center"/>
      <protection/>
    </xf>
    <xf numFmtId="165" fontId="437" fillId="85" borderId="319" xfId="0" applyNumberFormat="1" applyFont="1" applyFill="1" applyBorder="1" applyAlignment="1" applyProtection="1">
      <alignment horizontal="center" vertical="center"/>
      <protection/>
    </xf>
    <xf numFmtId="165" fontId="437" fillId="85" borderId="320" xfId="0" applyNumberFormat="1" applyFont="1" applyFill="1" applyBorder="1" applyAlignment="1" applyProtection="1">
      <alignment horizontal="center" vertical="center"/>
      <protection/>
    </xf>
    <xf numFmtId="0" fontId="438" fillId="86" borderId="323" xfId="0" applyFont="1" applyFill="1" applyBorder="1" applyAlignment="1">
      <alignment horizontal="center" vertical="center" shrinkToFit="1"/>
    </xf>
    <xf numFmtId="0" fontId="438" fillId="86" borderId="324" xfId="0" applyFont="1" applyFill="1" applyBorder="1" applyAlignment="1">
      <alignment horizontal="center" vertical="center" shrinkToFit="1"/>
    </xf>
    <xf numFmtId="0" fontId="226" fillId="0" borderId="295" xfId="0" applyFont="1" applyBorder="1" applyAlignment="1" applyProtection="1">
      <alignment horizontal="center" vertical="center"/>
      <protection/>
    </xf>
    <xf numFmtId="0" fontId="226" fillId="0" borderId="293" xfId="0" applyFont="1" applyBorder="1" applyAlignment="1" applyProtection="1">
      <alignment horizontal="center" vertical="center"/>
      <protection/>
    </xf>
    <xf numFmtId="0" fontId="49" fillId="0" borderId="325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114" fillId="37" borderId="326" xfId="0" applyFont="1" applyFill="1" applyBorder="1" applyAlignment="1" applyProtection="1">
      <alignment horizontal="center" vertical="center"/>
      <protection/>
    </xf>
    <xf numFmtId="0" fontId="114" fillId="37" borderId="327" xfId="0" applyFont="1" applyFill="1" applyBorder="1" applyAlignment="1" applyProtection="1">
      <alignment horizontal="center" vertical="center"/>
      <protection/>
    </xf>
    <xf numFmtId="0" fontId="226" fillId="0" borderId="328" xfId="0" applyFont="1" applyBorder="1" applyAlignment="1" applyProtection="1">
      <alignment horizontal="center" vertical="center"/>
      <protection/>
    </xf>
    <xf numFmtId="0" fontId="226" fillId="0" borderId="329" xfId="0" applyFont="1" applyBorder="1" applyAlignment="1" applyProtection="1">
      <alignment horizontal="center" vertical="center"/>
      <protection/>
    </xf>
    <xf numFmtId="0" fontId="48" fillId="0" borderId="330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114" fillId="37" borderId="331" xfId="0" applyFont="1" applyFill="1" applyBorder="1" applyAlignment="1" applyProtection="1">
      <alignment horizontal="center" vertical="center"/>
      <protection/>
    </xf>
    <xf numFmtId="0" fontId="439" fillId="38" borderId="332" xfId="0" applyFont="1" applyFill="1" applyBorder="1" applyAlignment="1">
      <alignment horizontal="center" vertical="center"/>
    </xf>
    <xf numFmtId="0" fontId="439" fillId="38" borderId="333" xfId="0" applyFont="1" applyFill="1" applyBorder="1" applyAlignment="1">
      <alignment horizontal="center" vertical="center"/>
    </xf>
    <xf numFmtId="0" fontId="144" fillId="86" borderId="290" xfId="0" applyFont="1" applyFill="1" applyBorder="1" applyAlignment="1">
      <alignment horizontal="center" vertical="center"/>
    </xf>
    <xf numFmtId="0" fontId="144" fillId="86" borderId="269" xfId="0" applyFont="1" applyFill="1" applyBorder="1" applyAlignment="1">
      <alignment horizontal="center" vertical="center"/>
    </xf>
    <xf numFmtId="0" fontId="144" fillId="86" borderId="293" xfId="0" applyFont="1" applyFill="1" applyBorder="1" applyAlignment="1">
      <alignment horizontal="center" vertical="center"/>
    </xf>
    <xf numFmtId="0" fontId="144" fillId="86" borderId="232" xfId="0" applyFont="1" applyFill="1" applyBorder="1" applyAlignment="1">
      <alignment horizontal="center" vertical="center"/>
    </xf>
    <xf numFmtId="0" fontId="23" fillId="87" borderId="334" xfId="0" applyFont="1" applyFill="1" applyBorder="1" applyAlignment="1">
      <alignment horizontal="right" vertical="center"/>
    </xf>
    <xf numFmtId="0" fontId="23" fillId="87" borderId="335" xfId="0" applyFont="1" applyFill="1" applyBorder="1" applyAlignment="1">
      <alignment horizontal="right" vertical="center"/>
    </xf>
    <xf numFmtId="0" fontId="23" fillId="87" borderId="336" xfId="0" applyFont="1" applyFill="1" applyBorder="1" applyAlignment="1">
      <alignment horizontal="right" vertical="center"/>
    </xf>
    <xf numFmtId="0" fontId="144" fillId="86" borderId="262" xfId="0" applyFont="1" applyFill="1" applyBorder="1" applyAlignment="1">
      <alignment horizontal="center" vertical="center"/>
    </xf>
    <xf numFmtId="0" fontId="144" fillId="86" borderId="291" xfId="0" applyFont="1" applyFill="1" applyBorder="1" applyAlignment="1">
      <alignment horizontal="center" vertical="center"/>
    </xf>
    <xf numFmtId="0" fontId="144" fillId="86" borderId="10" xfId="0" applyFont="1" applyFill="1" applyBorder="1" applyAlignment="1">
      <alignment horizontal="center" vertical="center"/>
    </xf>
    <xf numFmtId="0" fontId="211" fillId="86" borderId="295" xfId="0" applyFont="1" applyFill="1" applyBorder="1" applyAlignment="1">
      <alignment horizontal="center" vertical="center"/>
    </xf>
    <xf numFmtId="0" fontId="211" fillId="86" borderId="230" xfId="0" applyFont="1" applyFill="1" applyBorder="1" applyAlignment="1">
      <alignment horizontal="center" vertical="center"/>
    </xf>
    <xf numFmtId="0" fontId="211" fillId="86" borderId="291" xfId="0" applyFont="1" applyFill="1" applyBorder="1" applyAlignment="1">
      <alignment horizontal="center" vertical="center"/>
    </xf>
    <xf numFmtId="0" fontId="211" fillId="86" borderId="113" xfId="0" applyFont="1" applyFill="1" applyBorder="1" applyAlignment="1">
      <alignment horizontal="center" vertical="center"/>
    </xf>
    <xf numFmtId="0" fontId="402" fillId="36" borderId="229" xfId="0" applyFont="1" applyFill="1" applyBorder="1" applyAlignment="1">
      <alignment horizontal="center" vertical="center"/>
    </xf>
    <xf numFmtId="0" fontId="402" fillId="36" borderId="230" xfId="0" applyFont="1" applyFill="1" applyBorder="1" applyAlignment="1">
      <alignment horizontal="center" vertical="center"/>
    </xf>
    <xf numFmtId="0" fontId="402" fillId="36" borderId="231" xfId="0" applyFont="1" applyFill="1" applyBorder="1" applyAlignment="1">
      <alignment horizontal="center" vertical="center"/>
    </xf>
    <xf numFmtId="0" fontId="402" fillId="36" borderId="232" xfId="0" applyFont="1" applyFill="1" applyBorder="1" applyAlignment="1">
      <alignment horizontal="center" vertical="center"/>
    </xf>
    <xf numFmtId="0" fontId="440" fillId="36" borderId="22" xfId="0" applyFont="1" applyFill="1" applyBorder="1" applyAlignment="1">
      <alignment horizontal="center" vertical="center"/>
    </xf>
    <xf numFmtId="0" fontId="440" fillId="36" borderId="23" xfId="0" applyFont="1" applyFill="1" applyBorder="1" applyAlignment="1">
      <alignment horizontal="center" vertical="center"/>
    </xf>
    <xf numFmtId="0" fontId="440" fillId="36" borderId="24" xfId="0" applyFont="1" applyFill="1" applyBorder="1" applyAlignment="1">
      <alignment horizontal="center" vertical="center"/>
    </xf>
    <xf numFmtId="0" fontId="440" fillId="36" borderId="25" xfId="0" applyFont="1" applyFill="1" applyBorder="1" applyAlignment="1">
      <alignment horizontal="center" vertical="center"/>
    </xf>
    <xf numFmtId="0" fontId="440" fillId="36" borderId="0" xfId="0" applyFont="1" applyFill="1" applyBorder="1" applyAlignment="1">
      <alignment horizontal="center" vertical="center"/>
    </xf>
    <xf numFmtId="0" fontId="440" fillId="36" borderId="21" xfId="0" applyFont="1" applyFill="1" applyBorder="1" applyAlignment="1">
      <alignment horizontal="center" vertical="center"/>
    </xf>
    <xf numFmtId="0" fontId="440" fillId="36" borderId="31" xfId="0" applyFont="1" applyFill="1" applyBorder="1" applyAlignment="1">
      <alignment horizontal="center" vertical="center"/>
    </xf>
    <xf numFmtId="0" fontId="440" fillId="36" borderId="17" xfId="0" applyFont="1" applyFill="1" applyBorder="1" applyAlignment="1">
      <alignment horizontal="center" vertical="center"/>
    </xf>
    <xf numFmtId="0" fontId="440" fillId="36" borderId="32" xfId="0" applyFont="1" applyFill="1" applyBorder="1" applyAlignment="1">
      <alignment horizontal="center" vertical="center"/>
    </xf>
    <xf numFmtId="0" fontId="114" fillId="37" borderId="133" xfId="0" applyFont="1" applyFill="1" applyBorder="1" applyAlignment="1" applyProtection="1">
      <alignment horizontal="center" vertical="center"/>
      <protection/>
    </xf>
    <xf numFmtId="0" fontId="114" fillId="37" borderId="38" xfId="0" applyFont="1" applyFill="1" applyBorder="1" applyAlignment="1" applyProtection="1">
      <alignment horizontal="center" vertical="center"/>
      <protection/>
    </xf>
    <xf numFmtId="0" fontId="441" fillId="88" borderId="227" xfId="0" applyFont="1" applyFill="1" applyBorder="1" applyAlignment="1">
      <alignment horizontal="center" vertical="center"/>
    </xf>
    <xf numFmtId="0" fontId="441" fillId="88" borderId="337" xfId="0" applyFont="1" applyFill="1" applyBorder="1" applyAlignment="1">
      <alignment horizontal="center" vertical="center"/>
    </xf>
    <xf numFmtId="0" fontId="114" fillId="37" borderId="338" xfId="0" applyFont="1" applyFill="1" applyBorder="1" applyAlignment="1" applyProtection="1">
      <alignment horizontal="center" vertical="center"/>
      <protection/>
    </xf>
    <xf numFmtId="0" fontId="114" fillId="37" borderId="339" xfId="0" applyFont="1" applyFill="1" applyBorder="1" applyAlignment="1" applyProtection="1">
      <alignment horizontal="center" vertical="center"/>
      <protection/>
    </xf>
    <xf numFmtId="0" fontId="440" fillId="36" borderId="340" xfId="0" applyFont="1" applyFill="1" applyBorder="1" applyAlignment="1">
      <alignment horizontal="center" vertical="center"/>
    </xf>
    <xf numFmtId="0" fontId="440" fillId="36" borderId="70" xfId="0" applyFont="1" applyFill="1" applyBorder="1" applyAlignment="1">
      <alignment horizontal="center" vertical="center"/>
    </xf>
    <xf numFmtId="0" fontId="440" fillId="36" borderId="341" xfId="0" applyFont="1" applyFill="1" applyBorder="1" applyAlignment="1">
      <alignment horizontal="center" vertical="center"/>
    </xf>
    <xf numFmtId="0" fontId="226" fillId="0" borderId="342" xfId="0" applyFont="1" applyBorder="1" applyAlignment="1" applyProtection="1">
      <alignment horizontal="center" vertical="center"/>
      <protection/>
    </xf>
    <xf numFmtId="0" fontId="226" fillId="0" borderId="343" xfId="0" applyFont="1" applyBorder="1" applyAlignment="1" applyProtection="1">
      <alignment horizontal="center" vertical="center"/>
      <protection/>
    </xf>
    <xf numFmtId="0" fontId="438" fillId="86" borderId="344" xfId="0" applyFont="1" applyFill="1" applyBorder="1" applyAlignment="1">
      <alignment horizontal="center" vertical="center" shrinkToFit="1"/>
    </xf>
    <xf numFmtId="0" fontId="438" fillId="86" borderId="345" xfId="0" applyFont="1" applyFill="1" applyBorder="1" applyAlignment="1">
      <alignment horizontal="center" vertical="center" shrinkToFit="1"/>
    </xf>
    <xf numFmtId="0" fontId="104" fillId="37" borderId="338" xfId="0" applyFont="1" applyFill="1" applyBorder="1" applyAlignment="1" applyProtection="1">
      <alignment horizontal="center" vertical="center"/>
      <protection/>
    </xf>
    <xf numFmtId="0" fontId="104" fillId="37" borderId="339" xfId="0" applyFont="1" applyFill="1" applyBorder="1" applyAlignment="1" applyProtection="1">
      <alignment horizontal="center" vertical="center"/>
      <protection/>
    </xf>
    <xf numFmtId="0" fontId="179" fillId="0" borderId="0" xfId="0" applyFont="1" applyAlignment="1">
      <alignment horizontal="right" wrapText="1"/>
    </xf>
    <xf numFmtId="0" fontId="55" fillId="41" borderId="346" xfId="0" applyFont="1" applyFill="1" applyBorder="1" applyAlignment="1">
      <alignment horizontal="center" vertical="center"/>
    </xf>
    <xf numFmtId="0" fontId="55" fillId="41" borderId="345" xfId="0" applyFont="1" applyFill="1" applyBorder="1" applyAlignment="1">
      <alignment horizontal="center" vertical="center"/>
    </xf>
    <xf numFmtId="0" fontId="144" fillId="86" borderId="295" xfId="0" applyFont="1" applyFill="1" applyBorder="1" applyAlignment="1">
      <alignment horizontal="center" vertical="center"/>
    </xf>
    <xf numFmtId="0" fontId="144" fillId="86" borderId="230" xfId="0" applyFont="1" applyFill="1" applyBorder="1" applyAlignment="1">
      <alignment horizontal="center" vertical="center"/>
    </xf>
    <xf numFmtId="0" fontId="144" fillId="86" borderId="113" xfId="0" applyFont="1" applyFill="1" applyBorder="1" applyAlignment="1">
      <alignment horizontal="center" vertical="center"/>
    </xf>
    <xf numFmtId="0" fontId="144" fillId="86" borderId="27" xfId="0" applyFont="1" applyFill="1" applyBorder="1" applyAlignment="1">
      <alignment horizontal="center" vertical="center"/>
    </xf>
    <xf numFmtId="0" fontId="186" fillId="41" borderId="347" xfId="0" applyFont="1" applyFill="1" applyBorder="1" applyAlignment="1">
      <alignment horizontal="center" vertical="center"/>
    </xf>
    <xf numFmtId="0" fontId="186" fillId="41" borderId="348" xfId="0" applyFont="1" applyFill="1" applyBorder="1" applyAlignment="1">
      <alignment horizontal="center" vertical="center"/>
    </xf>
    <xf numFmtId="0" fontId="438" fillId="86" borderId="349" xfId="0" applyFont="1" applyFill="1" applyBorder="1" applyAlignment="1">
      <alignment horizontal="center" vertical="center" shrinkToFit="1"/>
    </xf>
    <xf numFmtId="165" fontId="442" fillId="85" borderId="318" xfId="0" applyNumberFormat="1" applyFont="1" applyFill="1" applyBorder="1" applyAlignment="1" applyProtection="1">
      <alignment horizontal="center" vertical="center"/>
      <protection/>
    </xf>
    <xf numFmtId="165" fontId="442" fillId="85" borderId="319" xfId="0" applyNumberFormat="1" applyFont="1" applyFill="1" applyBorder="1" applyAlignment="1" applyProtection="1">
      <alignment horizontal="center" vertical="center"/>
      <protection/>
    </xf>
    <xf numFmtId="14" fontId="222" fillId="0" borderId="350" xfId="0" applyNumberFormat="1" applyFont="1" applyBorder="1" applyAlignment="1">
      <alignment horizontal="left" indent="1"/>
    </xf>
    <xf numFmtId="0" fontId="220" fillId="0" borderId="350" xfId="0" applyFont="1" applyBorder="1" applyAlignment="1">
      <alignment horizontal="center"/>
    </xf>
    <xf numFmtId="0" fontId="137" fillId="0" borderId="177" xfId="0" applyFont="1" applyBorder="1" applyAlignment="1" applyProtection="1">
      <alignment horizontal="center" shrinkToFit="1"/>
      <protection/>
    </xf>
    <xf numFmtId="0" fontId="439" fillId="38" borderId="15" xfId="0" applyFont="1" applyFill="1" applyBorder="1" applyAlignment="1">
      <alignment horizontal="center" vertical="center"/>
    </xf>
    <xf numFmtId="0" fontId="439" fillId="38" borderId="351" xfId="0" applyFont="1" applyFill="1" applyBorder="1" applyAlignment="1">
      <alignment horizontal="center" vertical="center"/>
    </xf>
    <xf numFmtId="0" fontId="92" fillId="0" borderId="0" xfId="0" applyFont="1" applyAlignment="1">
      <alignment horizontal="right"/>
    </xf>
    <xf numFmtId="0" fontId="443" fillId="0" borderId="0" xfId="0" applyFont="1" applyAlignment="1">
      <alignment horizontal="center"/>
    </xf>
    <xf numFmtId="0" fontId="438" fillId="86" borderId="352" xfId="0" applyFont="1" applyFill="1" applyBorder="1" applyAlignment="1">
      <alignment horizontal="center" vertical="center" shrinkToFit="1"/>
    </xf>
    <xf numFmtId="0" fontId="438" fillId="86" borderId="353" xfId="0" applyFont="1" applyFill="1" applyBorder="1" applyAlignment="1">
      <alignment horizontal="center" vertical="center" shrinkToFit="1"/>
    </xf>
    <xf numFmtId="0" fontId="438" fillId="86" borderId="354" xfId="0" applyFont="1" applyFill="1" applyBorder="1" applyAlignment="1">
      <alignment horizontal="center" vertical="center" shrinkToFit="1"/>
    </xf>
    <xf numFmtId="0" fontId="438" fillId="86" borderId="355" xfId="0" applyFont="1" applyFill="1" applyBorder="1" applyAlignment="1">
      <alignment horizontal="center" vertical="center" shrinkToFit="1"/>
    </xf>
    <xf numFmtId="0" fontId="54" fillId="0" borderId="170" xfId="0" applyFont="1" applyBorder="1" applyAlignment="1">
      <alignment horizontal="right" vertical="center"/>
    </xf>
    <xf numFmtId="0" fontId="137" fillId="0" borderId="0" xfId="0" applyFont="1" applyBorder="1" applyAlignment="1" applyProtection="1">
      <alignment horizontal="center" vertical="center"/>
      <protection/>
    </xf>
    <xf numFmtId="0" fontId="137" fillId="0" borderId="0" xfId="0" applyFont="1" applyBorder="1" applyAlignment="1" applyProtection="1">
      <alignment horizontal="center"/>
      <protection/>
    </xf>
    <xf numFmtId="0" fontId="169" fillId="0" borderId="0" xfId="0" applyFont="1" applyAlignment="1" applyProtection="1">
      <alignment horizontal="center" vertical="center"/>
      <protection/>
    </xf>
    <xf numFmtId="0" fontId="438" fillId="86" borderId="356" xfId="0" applyFont="1" applyFill="1" applyBorder="1" applyAlignment="1">
      <alignment horizontal="center" vertical="center" shrinkToFit="1"/>
    </xf>
    <xf numFmtId="0" fontId="226" fillId="0" borderId="357" xfId="0" applyFont="1" applyBorder="1" applyAlignment="1" applyProtection="1">
      <alignment horizontal="center" vertical="center"/>
      <protection/>
    </xf>
    <xf numFmtId="0" fontId="144" fillId="86" borderId="240" xfId="0" applyFont="1" applyFill="1" applyBorder="1" applyAlignment="1">
      <alignment horizontal="center" vertical="center"/>
    </xf>
    <xf numFmtId="0" fontId="144" fillId="86" borderId="0" xfId="0" applyFont="1" applyFill="1" applyBorder="1" applyAlignment="1">
      <alignment horizontal="center" vertical="center"/>
    </xf>
    <xf numFmtId="0" fontId="438" fillId="86" borderId="358" xfId="0" applyFont="1" applyFill="1" applyBorder="1" applyAlignment="1">
      <alignment horizontal="center" vertical="center" shrinkToFit="1"/>
    </xf>
    <xf numFmtId="0" fontId="438" fillId="86" borderId="359" xfId="0" applyFont="1" applyFill="1" applyBorder="1" applyAlignment="1">
      <alignment horizontal="center" vertical="center" shrinkToFit="1"/>
    </xf>
    <xf numFmtId="0" fontId="438" fillId="86" borderId="348" xfId="0" applyFont="1" applyFill="1" applyBorder="1" applyAlignment="1">
      <alignment horizontal="center" vertical="center" shrinkToFit="1"/>
    </xf>
    <xf numFmtId="0" fontId="23" fillId="0" borderId="192" xfId="0" applyFont="1" applyBorder="1" applyAlignment="1">
      <alignment horizontal="left"/>
    </xf>
    <xf numFmtId="0" fontId="231" fillId="0" borderId="0" xfId="0" applyFont="1" applyBorder="1" applyAlignment="1" applyProtection="1">
      <alignment horizontal="center"/>
      <protection/>
    </xf>
    <xf numFmtId="0" fontId="438" fillId="86" borderId="360" xfId="0" applyFont="1" applyFill="1" applyBorder="1" applyAlignment="1">
      <alignment horizontal="center" vertical="center" shrinkToFit="1"/>
    </xf>
    <xf numFmtId="0" fontId="226" fillId="0" borderId="240" xfId="0" applyFont="1" applyBorder="1" applyAlignment="1" applyProtection="1">
      <alignment horizontal="center" vertical="center"/>
      <protection/>
    </xf>
    <xf numFmtId="14" fontId="31" fillId="0" borderId="192" xfId="0" applyNumberFormat="1" applyFont="1" applyBorder="1" applyAlignment="1" applyProtection="1">
      <alignment horizontal="center"/>
      <protection/>
    </xf>
    <xf numFmtId="14" fontId="31" fillId="0" borderId="0" xfId="0" applyNumberFormat="1" applyFont="1" applyBorder="1" applyAlignment="1" applyProtection="1">
      <alignment horizontal="center"/>
      <protection/>
    </xf>
    <xf numFmtId="49" fontId="375" fillId="66" borderId="0" xfId="0" applyNumberFormat="1" applyFont="1" applyFill="1" applyBorder="1" applyAlignment="1" applyProtection="1">
      <alignment horizontal="center" vertical="center"/>
      <protection locked="0"/>
    </xf>
    <xf numFmtId="49" fontId="45" fillId="0" borderId="190" xfId="0" applyNumberFormat="1" applyFont="1" applyFill="1" applyBorder="1" applyAlignment="1">
      <alignment/>
    </xf>
    <xf numFmtId="49" fontId="45" fillId="0" borderId="192" xfId="0" applyNumberFormat="1" applyFont="1" applyFill="1" applyBorder="1" applyAlignment="1">
      <alignment/>
    </xf>
    <xf numFmtId="0" fontId="0" fillId="0" borderId="192" xfId="0" applyFont="1" applyBorder="1" applyAlignment="1" applyProtection="1">
      <alignment horizontal="center"/>
      <protection locked="0"/>
    </xf>
    <xf numFmtId="0" fontId="0" fillId="0" borderId="191" xfId="0" applyFont="1" applyBorder="1" applyAlignment="1" applyProtection="1">
      <alignment horizontal="center"/>
      <protection locked="0"/>
    </xf>
    <xf numFmtId="0" fontId="20" fillId="0" borderId="17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29" xfId="0" applyFont="1" applyBorder="1" applyAlignment="1" applyProtection="1">
      <alignment/>
      <protection locked="0"/>
    </xf>
    <xf numFmtId="0" fontId="23" fillId="0" borderId="192" xfId="0" applyFont="1" applyBorder="1" applyAlignment="1" applyProtection="1">
      <alignment horizontal="right"/>
      <protection/>
    </xf>
    <xf numFmtId="0" fontId="23" fillId="0" borderId="0" xfId="0" applyFont="1" applyBorder="1" applyAlignment="1" applyProtection="1">
      <alignment horizontal="right"/>
      <protection/>
    </xf>
    <xf numFmtId="0" fontId="170" fillId="0" borderId="0" xfId="0" applyFont="1" applyAlignment="1" applyProtection="1">
      <alignment horizontal="center" vertical="center"/>
      <protection/>
    </xf>
    <xf numFmtId="0" fontId="177" fillId="0" borderId="0" xfId="0" applyFont="1" applyAlignment="1" applyProtection="1">
      <alignment horizontal="center" vertical="center"/>
      <protection/>
    </xf>
    <xf numFmtId="49" fontId="305" fillId="66" borderId="0" xfId="0" applyNumberFormat="1" applyFont="1" applyFill="1" applyBorder="1" applyAlignment="1" applyProtection="1">
      <alignment horizontal="center" vertical="center"/>
      <protection locked="0"/>
    </xf>
    <xf numFmtId="49" fontId="28" fillId="0" borderId="170" xfId="0" applyNumberFormat="1" applyFont="1" applyFill="1" applyBorder="1" applyAlignment="1" applyProtection="1">
      <alignment/>
      <protection locked="0"/>
    </xf>
    <xf numFmtId="49" fontId="28" fillId="0" borderId="0" xfId="0" applyNumberFormat="1" applyFont="1" applyFill="1" applyBorder="1" applyAlignment="1" applyProtection="1">
      <alignment/>
      <protection locked="0"/>
    </xf>
    <xf numFmtId="49" fontId="28" fillId="0" borderId="29" xfId="0" applyNumberFormat="1" applyFont="1" applyFill="1" applyBorder="1" applyAlignment="1" applyProtection="1">
      <alignment/>
      <protection locked="0"/>
    </xf>
    <xf numFmtId="0" fontId="0" fillId="0" borderId="17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/>
      <protection locked="0"/>
    </xf>
    <xf numFmtId="0" fontId="0" fillId="0" borderId="101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 locked="0"/>
    </xf>
    <xf numFmtId="0" fontId="0" fillId="0" borderId="30" xfId="0" applyFont="1" applyBorder="1" applyAlignment="1" applyProtection="1">
      <alignment/>
      <protection locked="0"/>
    </xf>
    <xf numFmtId="49" fontId="45" fillId="0" borderId="192" xfId="0" applyNumberFormat="1" applyFont="1" applyFill="1" applyBorder="1" applyAlignment="1" applyProtection="1">
      <alignment horizontal="center"/>
      <protection locked="0"/>
    </xf>
    <xf numFmtId="49" fontId="45" fillId="0" borderId="191" xfId="0" applyNumberFormat="1" applyFont="1" applyFill="1" applyBorder="1" applyAlignment="1" applyProtection="1">
      <alignment horizontal="center"/>
      <protection locked="0"/>
    </xf>
    <xf numFmtId="0" fontId="444" fillId="0" borderId="0" xfId="0" applyFont="1" applyAlignment="1">
      <alignment horizontal="center"/>
    </xf>
    <xf numFmtId="0" fontId="445" fillId="0" borderId="0" xfId="0" applyFont="1" applyAlignment="1">
      <alignment horizontal="center"/>
    </xf>
    <xf numFmtId="0" fontId="169" fillId="0" borderId="0" xfId="0" applyFont="1" applyAlignment="1">
      <alignment horizontal="center" vertical="top"/>
    </xf>
    <xf numFmtId="0" fontId="179" fillId="0" borderId="0" xfId="0" applyFont="1" applyAlignment="1">
      <alignment horizontal="left" wrapText="1"/>
    </xf>
    <xf numFmtId="49" fontId="24" fillId="0" borderId="0" xfId="0" applyNumberFormat="1" applyFont="1" applyFill="1" applyBorder="1" applyAlignment="1">
      <alignment horizontal="right" vertical="center"/>
    </xf>
    <xf numFmtId="49" fontId="45" fillId="0" borderId="192" xfId="0" applyNumberFormat="1" applyFont="1" applyFill="1" applyBorder="1" applyAlignment="1">
      <alignment horizontal="center"/>
    </xf>
    <xf numFmtId="49" fontId="45" fillId="0" borderId="191" xfId="0" applyNumberFormat="1" applyFont="1" applyFill="1" applyBorder="1" applyAlignment="1">
      <alignment horizontal="center"/>
    </xf>
    <xf numFmtId="0" fontId="55" fillId="41" borderId="347" xfId="0" applyFont="1" applyFill="1" applyBorder="1" applyAlignment="1">
      <alignment horizontal="center" vertical="center"/>
    </xf>
    <xf numFmtId="0" fontId="55" fillId="41" borderId="348" xfId="0" applyFont="1" applyFill="1" applyBorder="1" applyAlignment="1">
      <alignment horizontal="center" vertical="center"/>
    </xf>
    <xf numFmtId="0" fontId="29" fillId="0" borderId="17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94" fillId="0" borderId="170" xfId="0" applyFont="1" applyBorder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106" fillId="0" borderId="192" xfId="0" applyFont="1" applyBorder="1" applyAlignment="1" applyProtection="1">
      <alignment horizontal="center"/>
      <protection/>
    </xf>
    <xf numFmtId="0" fontId="106" fillId="0" borderId="191" xfId="0" applyFont="1" applyBorder="1" applyAlignment="1" applyProtection="1">
      <alignment horizontal="center"/>
      <protection/>
    </xf>
    <xf numFmtId="0" fontId="106" fillId="0" borderId="0" xfId="0" applyFont="1" applyBorder="1" applyAlignment="1" applyProtection="1">
      <alignment horizontal="center"/>
      <protection/>
    </xf>
    <xf numFmtId="0" fontId="106" fillId="0" borderId="29" xfId="0" applyFont="1" applyBorder="1" applyAlignment="1" applyProtection="1">
      <alignment horizontal="center"/>
      <protection/>
    </xf>
    <xf numFmtId="0" fontId="0" fillId="0" borderId="192" xfId="0" applyFont="1" applyBorder="1" applyAlignment="1" applyProtection="1">
      <alignment horizontal="left"/>
      <protection locked="0"/>
    </xf>
    <xf numFmtId="0" fontId="0" fillId="0" borderId="191" xfId="0" applyFont="1" applyBorder="1" applyAlignment="1" applyProtection="1">
      <alignment horizontal="left"/>
      <protection locked="0"/>
    </xf>
    <xf numFmtId="0" fontId="0" fillId="0" borderId="17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446" fillId="37" borderId="144" xfId="0" applyFont="1" applyFill="1" applyBorder="1" applyAlignment="1">
      <alignment horizontal="center" vertical="center"/>
    </xf>
    <xf numFmtId="0" fontId="446" fillId="37" borderId="17" xfId="0" applyFont="1" applyFill="1" applyBorder="1" applyAlignment="1">
      <alignment horizontal="center" vertical="center"/>
    </xf>
    <xf numFmtId="0" fontId="447" fillId="37" borderId="361" xfId="0" applyFont="1" applyFill="1" applyBorder="1" applyAlignment="1">
      <alignment horizontal="center" vertical="center"/>
    </xf>
    <xf numFmtId="0" fontId="447" fillId="37" borderId="362" xfId="0" applyFont="1" applyFill="1" applyBorder="1" applyAlignment="1">
      <alignment horizontal="center" vertical="center"/>
    </xf>
    <xf numFmtId="49" fontId="339" fillId="0" borderId="0" xfId="0" applyNumberFormat="1" applyFont="1" applyBorder="1" applyAlignment="1" applyProtection="1">
      <alignment horizontal="center"/>
      <protection hidden="1" locked="0"/>
    </xf>
    <xf numFmtId="49" fontId="24" fillId="0" borderId="0" xfId="0" applyNumberFormat="1" applyFont="1" applyFill="1" applyBorder="1" applyAlignment="1">
      <alignment horizontal="right"/>
    </xf>
    <xf numFmtId="0" fontId="341" fillId="89" borderId="23" xfId="0" applyFont="1" applyFill="1" applyBorder="1" applyAlignment="1">
      <alignment horizontal="center" vertical="center"/>
    </xf>
    <xf numFmtId="0" fontId="341" fillId="89" borderId="0" xfId="0" applyFont="1" applyFill="1" applyBorder="1" applyAlignment="1">
      <alignment horizontal="center" vertical="center"/>
    </xf>
    <xf numFmtId="49" fontId="385" fillId="0" borderId="199" xfId="0" applyNumberFormat="1" applyFont="1" applyBorder="1" applyAlignment="1">
      <alignment horizontal="center" vertical="center"/>
    </xf>
    <xf numFmtId="49" fontId="385" fillId="0" borderId="170" xfId="0" applyNumberFormat="1" applyFont="1" applyBorder="1" applyAlignment="1">
      <alignment horizontal="center" vertical="center"/>
    </xf>
    <xf numFmtId="0" fontId="111" fillId="90" borderId="363" xfId="0" applyFont="1" applyFill="1" applyBorder="1" applyAlignment="1">
      <alignment horizontal="center" vertical="center"/>
    </xf>
    <xf numFmtId="0" fontId="111" fillId="90" borderId="192" xfId="0" applyFont="1" applyFill="1" applyBorder="1" applyAlignment="1">
      <alignment horizontal="center" vertical="center"/>
    </xf>
    <xf numFmtId="0" fontId="111" fillId="90" borderId="364" xfId="0" applyFont="1" applyFill="1" applyBorder="1" applyAlignment="1">
      <alignment horizontal="center" vertical="center"/>
    </xf>
    <xf numFmtId="0" fontId="111" fillId="90" borderId="365" xfId="0" applyFont="1" applyFill="1" applyBorder="1" applyAlignment="1">
      <alignment horizontal="center" vertical="center"/>
    </xf>
    <xf numFmtId="165" fontId="448" fillId="90" borderId="366" xfId="0" applyNumberFormat="1" applyFont="1" applyFill="1" applyBorder="1" applyAlignment="1">
      <alignment horizontal="center" vertical="center"/>
    </xf>
    <xf numFmtId="165" fontId="448" fillId="90" borderId="367" xfId="0" applyNumberFormat="1" applyFont="1" applyFill="1" applyBorder="1" applyAlignment="1">
      <alignment horizontal="center" vertical="center"/>
    </xf>
    <xf numFmtId="0" fontId="176" fillId="91" borderId="0" xfId="0" applyFont="1" applyFill="1" applyBorder="1" applyAlignment="1">
      <alignment horizontal="center" vertical="top"/>
    </xf>
    <xf numFmtId="0" fontId="176" fillId="91" borderId="29" xfId="0" applyFont="1" applyFill="1" applyBorder="1" applyAlignment="1">
      <alignment horizontal="center" vertical="top"/>
    </xf>
    <xf numFmtId="0" fontId="176" fillId="91" borderId="17" xfId="0" applyFont="1" applyFill="1" applyBorder="1" applyAlignment="1">
      <alignment horizontal="center" vertical="top"/>
    </xf>
    <xf numFmtId="0" fontId="176" fillId="91" borderId="368" xfId="0" applyFont="1" applyFill="1" applyBorder="1" applyAlignment="1">
      <alignment horizontal="center" vertical="top"/>
    </xf>
    <xf numFmtId="0" fontId="367" fillId="0" borderId="0" xfId="0" applyFont="1" applyAlignment="1">
      <alignment horizontal="left"/>
    </xf>
    <xf numFmtId="0" fontId="177" fillId="0" borderId="0" xfId="0" applyFont="1" applyAlignment="1">
      <alignment horizontal="right"/>
    </xf>
    <xf numFmtId="14" fontId="449" fillId="0" borderId="0" xfId="0" applyNumberFormat="1" applyFont="1" applyAlignment="1">
      <alignment horizontal="right"/>
    </xf>
    <xf numFmtId="0" fontId="349" fillId="0" borderId="0" xfId="0" applyFont="1" applyBorder="1" applyAlignment="1">
      <alignment horizontal="center" vertical="center"/>
    </xf>
    <xf numFmtId="0" fontId="349" fillId="0" borderId="28" xfId="0" applyFont="1" applyBorder="1" applyAlignment="1">
      <alignment horizontal="center" vertical="center"/>
    </xf>
    <xf numFmtId="0" fontId="450" fillId="84" borderId="0" xfId="0" applyFont="1" applyFill="1" applyBorder="1" applyAlignment="1">
      <alignment horizontal="center" vertical="center"/>
    </xf>
    <xf numFmtId="0" fontId="450" fillId="84" borderId="29" xfId="0" applyFont="1" applyFill="1" applyBorder="1" applyAlignment="1">
      <alignment horizontal="center" vertical="center"/>
    </xf>
    <xf numFmtId="0" fontId="450" fillId="84" borderId="28" xfId="0" applyFont="1" applyFill="1" applyBorder="1" applyAlignment="1">
      <alignment horizontal="center" vertical="center"/>
    </xf>
    <xf numFmtId="0" fontId="450" fillId="84" borderId="30" xfId="0" applyFont="1" applyFill="1" applyBorder="1" applyAlignment="1">
      <alignment horizontal="center" vertical="center"/>
    </xf>
    <xf numFmtId="165" fontId="448" fillId="90" borderId="0" xfId="0" applyNumberFormat="1" applyFont="1" applyFill="1" applyBorder="1" applyAlignment="1">
      <alignment horizontal="center" vertical="center"/>
    </xf>
    <xf numFmtId="165" fontId="448" fillId="90" borderId="28" xfId="0" applyNumberFormat="1" applyFont="1" applyFill="1" applyBorder="1" applyAlignment="1">
      <alignment horizontal="center" vertical="center"/>
    </xf>
    <xf numFmtId="165" fontId="451" fillId="90" borderId="369" xfId="0" applyNumberFormat="1" applyFont="1" applyFill="1" applyBorder="1" applyAlignment="1">
      <alignment horizontal="center" vertical="center"/>
    </xf>
    <xf numFmtId="165" fontId="451" fillId="90" borderId="370" xfId="0" applyNumberFormat="1" applyFont="1" applyFill="1" applyBorder="1" applyAlignment="1">
      <alignment horizontal="center" vertical="center"/>
    </xf>
    <xf numFmtId="0" fontId="448" fillId="90" borderId="366" xfId="0" applyFont="1" applyFill="1" applyBorder="1" applyAlignment="1">
      <alignment horizontal="center" vertical="center"/>
    </xf>
    <xf numFmtId="0" fontId="448" fillId="90" borderId="367" xfId="0" applyFont="1" applyFill="1" applyBorder="1" applyAlignment="1">
      <alignment horizontal="center" vertical="center"/>
    </xf>
    <xf numFmtId="165" fontId="452" fillId="90" borderId="369" xfId="0" applyNumberFormat="1" applyFont="1" applyFill="1" applyBorder="1" applyAlignment="1">
      <alignment horizontal="center" vertical="center"/>
    </xf>
    <xf numFmtId="165" fontId="452" fillId="90" borderId="370" xfId="0" applyNumberFormat="1" applyFont="1" applyFill="1" applyBorder="1" applyAlignment="1">
      <alignment horizontal="center" vertical="center"/>
    </xf>
    <xf numFmtId="0" fontId="92" fillId="37" borderId="371" xfId="0" applyFont="1" applyFill="1" applyBorder="1" applyAlignment="1">
      <alignment horizontal="center" vertical="center"/>
    </xf>
    <xf numFmtId="0" fontId="92" fillId="37" borderId="217" xfId="0" applyFont="1" applyFill="1" applyBorder="1" applyAlignment="1">
      <alignment horizontal="center" vertical="center"/>
    </xf>
    <xf numFmtId="0" fontId="0" fillId="0" borderId="101" xfId="0" applyFont="1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/>
      <protection locked="0"/>
    </xf>
    <xf numFmtId="165" fontId="453" fillId="89" borderId="372" xfId="0" applyNumberFormat="1" applyFont="1" applyFill="1" applyBorder="1" applyAlignment="1">
      <alignment horizontal="center" vertical="center"/>
    </xf>
    <xf numFmtId="165" fontId="453" fillId="89" borderId="29" xfId="0" applyNumberFormat="1" applyFont="1" applyFill="1" applyBorder="1" applyAlignment="1">
      <alignment horizontal="center" vertical="center"/>
    </xf>
    <xf numFmtId="0" fontId="92" fillId="37" borderId="144" xfId="0" applyFont="1" applyFill="1" applyBorder="1" applyAlignment="1">
      <alignment horizontal="center" vertical="center"/>
    </xf>
    <xf numFmtId="0" fontId="92" fillId="37" borderId="17" xfId="0" applyFont="1" applyFill="1" applyBorder="1" applyAlignment="1">
      <alignment horizontal="center" vertical="center"/>
    </xf>
    <xf numFmtId="0" fontId="454" fillId="92" borderId="190" xfId="0" applyFont="1" applyFill="1" applyBorder="1" applyAlignment="1">
      <alignment horizontal="center"/>
    </xf>
    <xf numFmtId="0" fontId="454" fillId="92" borderId="192" xfId="0" applyFont="1" applyFill="1" applyBorder="1" applyAlignment="1">
      <alignment horizontal="center"/>
    </xf>
    <xf numFmtId="0" fontId="454" fillId="92" borderId="191" xfId="0" applyFont="1" applyFill="1" applyBorder="1" applyAlignment="1">
      <alignment horizontal="center"/>
    </xf>
    <xf numFmtId="0" fontId="92" fillId="37" borderId="0" xfId="0" applyFont="1" applyFill="1" applyBorder="1" applyAlignment="1">
      <alignment horizontal="center" vertical="center"/>
    </xf>
    <xf numFmtId="0" fontId="92" fillId="37" borderId="95" xfId="0" applyFont="1" applyFill="1" applyBorder="1" applyAlignment="1">
      <alignment horizontal="center" vertical="center"/>
    </xf>
    <xf numFmtId="0" fontId="92" fillId="37" borderId="126" xfId="0" applyFont="1" applyFill="1" applyBorder="1" applyAlignment="1">
      <alignment horizontal="center" vertical="center"/>
    </xf>
    <xf numFmtId="49" fontId="339" fillId="0" borderId="0" xfId="0" applyNumberFormat="1" applyFont="1" applyBorder="1" applyAlignment="1" applyProtection="1">
      <alignment horizontal="center" vertical="center"/>
      <protection hidden="1" locked="0"/>
    </xf>
    <xf numFmtId="0" fontId="137" fillId="0" borderId="0" xfId="0" applyFont="1" applyBorder="1" applyAlignment="1" applyProtection="1">
      <alignment horizontal="center" vertical="center"/>
      <protection hidden="1"/>
    </xf>
    <xf numFmtId="0" fontId="455" fillId="91" borderId="170" xfId="0" applyFont="1" applyFill="1" applyBorder="1" applyAlignment="1">
      <alignment horizontal="center" vertical="center"/>
    </xf>
    <xf numFmtId="0" fontId="455" fillId="91" borderId="0" xfId="0" applyFont="1" applyFill="1" applyBorder="1" applyAlignment="1">
      <alignment horizontal="center" vertical="center"/>
    </xf>
    <xf numFmtId="0" fontId="455" fillId="91" borderId="101" xfId="0" applyFont="1" applyFill="1" applyBorder="1" applyAlignment="1">
      <alignment horizontal="center" vertical="center"/>
    </xf>
    <xf numFmtId="0" fontId="455" fillId="91" borderId="28" xfId="0" applyFont="1" applyFill="1" applyBorder="1" applyAlignment="1">
      <alignment horizontal="center" vertical="center"/>
    </xf>
    <xf numFmtId="0" fontId="349" fillId="0" borderId="0" xfId="0" applyFont="1" applyFill="1" applyBorder="1" applyAlignment="1">
      <alignment horizontal="center" vertical="center"/>
    </xf>
    <xf numFmtId="0" fontId="349" fillId="0" borderId="28" xfId="0" applyFont="1" applyFill="1" applyBorder="1" applyAlignment="1">
      <alignment horizontal="center" vertical="center"/>
    </xf>
    <xf numFmtId="14" fontId="366" fillId="0" borderId="0" xfId="0" applyNumberFormat="1" applyFont="1" applyAlignment="1">
      <alignment horizontal="right"/>
    </xf>
    <xf numFmtId="0" fontId="92" fillId="37" borderId="199" xfId="0" applyFont="1" applyFill="1" applyBorder="1" applyAlignment="1">
      <alignment horizontal="center" vertical="center"/>
    </xf>
    <xf numFmtId="0" fontId="92" fillId="37" borderId="23" xfId="0" applyFont="1" applyFill="1" applyBorder="1" applyAlignment="1">
      <alignment horizontal="center" vertical="center"/>
    </xf>
    <xf numFmtId="49" fontId="385" fillId="0" borderId="199" xfId="0" applyNumberFormat="1" applyFont="1" applyBorder="1" applyAlignment="1">
      <alignment horizontal="center" vertical="center" wrapText="1"/>
    </xf>
    <xf numFmtId="49" fontId="385" fillId="0" borderId="170" xfId="0" applyNumberFormat="1" applyFont="1" applyBorder="1" applyAlignment="1">
      <alignment horizontal="center" vertical="center" wrapText="1"/>
    </xf>
    <xf numFmtId="0" fontId="92" fillId="37" borderId="29" xfId="0" applyFont="1" applyFill="1" applyBorder="1" applyAlignment="1">
      <alignment horizontal="center" vertical="center"/>
    </xf>
    <xf numFmtId="0" fontId="92" fillId="37" borderId="372" xfId="0" applyFont="1" applyFill="1" applyBorder="1" applyAlignment="1">
      <alignment horizontal="center" vertical="center"/>
    </xf>
    <xf numFmtId="0" fontId="137" fillId="0" borderId="0" xfId="0" applyFont="1" applyBorder="1" applyAlignment="1" applyProtection="1">
      <alignment horizontal="center"/>
      <protection hidden="1"/>
    </xf>
    <xf numFmtId="0" fontId="106" fillId="0" borderId="0" xfId="0" applyFont="1" applyBorder="1" applyAlignment="1" applyProtection="1">
      <alignment horizontal="center"/>
      <protection locked="0"/>
    </xf>
    <xf numFmtId="0" fontId="106" fillId="0" borderId="29" xfId="0" applyFont="1" applyBorder="1" applyAlignment="1" applyProtection="1">
      <alignment horizontal="center"/>
      <protection locked="0"/>
    </xf>
    <xf numFmtId="0" fontId="170" fillId="0" borderId="0" xfId="0" applyFont="1" applyAlignment="1">
      <alignment horizontal="center" vertical="center"/>
    </xf>
    <xf numFmtId="0" fontId="170" fillId="0" borderId="0" xfId="0" applyFont="1" applyAlignment="1">
      <alignment horizontal="right" vertical="center"/>
    </xf>
    <xf numFmtId="14" fontId="40" fillId="0" borderId="192" xfId="0" applyNumberFormat="1" applyFont="1" applyBorder="1" applyAlignment="1">
      <alignment horizontal="center"/>
    </xf>
    <xf numFmtId="14" fontId="40" fillId="0" borderId="0" xfId="0" applyNumberFormat="1" applyFont="1" applyBorder="1" applyAlignment="1">
      <alignment horizontal="center"/>
    </xf>
    <xf numFmtId="0" fontId="23" fillId="0" borderId="192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177" fillId="0" borderId="0" xfId="0" applyFont="1" applyAlignment="1">
      <alignment horizontal="center" vertical="center"/>
    </xf>
    <xf numFmtId="0" fontId="20" fillId="0" borderId="170" xfId="0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20" fillId="0" borderId="29" xfId="0" applyFont="1" applyBorder="1" applyAlignment="1" applyProtection="1">
      <alignment horizontal="left"/>
      <protection locked="0"/>
    </xf>
    <xf numFmtId="0" fontId="23" fillId="0" borderId="0" xfId="0" applyFont="1" applyBorder="1" applyAlignment="1">
      <alignment horizontal="center"/>
    </xf>
    <xf numFmtId="0" fontId="361" fillId="36" borderId="22" xfId="0" applyFont="1" applyFill="1" applyBorder="1" applyAlignment="1">
      <alignment horizontal="center" vertical="center"/>
    </xf>
    <xf numFmtId="0" fontId="361" fillId="36" borderId="23" xfId="0" applyFont="1" applyFill="1" applyBorder="1" applyAlignment="1">
      <alignment horizontal="center" vertical="center"/>
    </xf>
    <xf numFmtId="0" fontId="361" fillId="36" borderId="24" xfId="0" applyFont="1" applyFill="1" applyBorder="1" applyAlignment="1">
      <alignment horizontal="center" vertical="center"/>
    </xf>
    <xf numFmtId="0" fontId="361" fillId="36" borderId="25" xfId="0" applyFont="1" applyFill="1" applyBorder="1" applyAlignment="1">
      <alignment horizontal="center" vertical="center"/>
    </xf>
    <xf numFmtId="0" fontId="361" fillId="36" borderId="0" xfId="0" applyFont="1" applyFill="1" applyBorder="1" applyAlignment="1">
      <alignment horizontal="center" vertical="center"/>
    </xf>
    <xf numFmtId="0" fontId="361" fillId="36" borderId="21" xfId="0" applyFont="1" applyFill="1" applyBorder="1" applyAlignment="1">
      <alignment horizontal="center" vertical="center"/>
    </xf>
    <xf numFmtId="49" fontId="28" fillId="0" borderId="170" xfId="0" applyNumberFormat="1" applyFont="1" applyFill="1" applyBorder="1" applyAlignment="1" applyProtection="1">
      <alignment horizontal="left"/>
      <protection locked="0"/>
    </xf>
    <xf numFmtId="49" fontId="28" fillId="0" borderId="0" xfId="0" applyNumberFormat="1" applyFont="1" applyFill="1" applyBorder="1" applyAlignment="1" applyProtection="1">
      <alignment horizontal="left"/>
      <protection locked="0"/>
    </xf>
    <xf numFmtId="49" fontId="28" fillId="0" borderId="29" xfId="0" applyNumberFormat="1" applyFont="1" applyFill="1" applyBorder="1" applyAlignment="1" applyProtection="1">
      <alignment horizontal="left"/>
      <protection locked="0"/>
    </xf>
    <xf numFmtId="0" fontId="456" fillId="36" borderId="0" xfId="50" applyFont="1" applyFill="1" applyBorder="1" applyAlignment="1">
      <alignment horizontal="center" vertical="center"/>
      <protection/>
    </xf>
    <xf numFmtId="0" fontId="416" fillId="36" borderId="18" xfId="0" applyFont="1" applyFill="1" applyBorder="1" applyAlignment="1">
      <alignment horizontal="center" vertical="center"/>
    </xf>
    <xf numFmtId="0" fontId="416" fillId="36" borderId="42" xfId="0" applyFont="1" applyFill="1" applyBorder="1" applyAlignment="1">
      <alignment horizontal="center" vertical="center"/>
    </xf>
    <xf numFmtId="0" fontId="416" fillId="36" borderId="19" xfId="0" applyFont="1" applyFill="1" applyBorder="1" applyAlignment="1">
      <alignment horizontal="center" vertical="center"/>
    </xf>
    <xf numFmtId="0" fontId="402" fillId="93" borderId="229" xfId="50" applyFont="1" applyFill="1" applyBorder="1" applyAlignment="1">
      <alignment horizontal="center" vertical="center"/>
      <protection/>
    </xf>
    <xf numFmtId="0" fontId="402" fillId="93" borderId="230" xfId="50" applyFont="1" applyFill="1" applyBorder="1" applyAlignment="1">
      <alignment horizontal="center" vertical="center"/>
      <protection/>
    </xf>
    <xf numFmtId="0" fontId="402" fillId="93" borderId="231" xfId="50" applyFont="1" applyFill="1" applyBorder="1" applyAlignment="1">
      <alignment horizontal="center" vertical="center"/>
      <protection/>
    </xf>
    <xf numFmtId="0" fontId="402" fillId="93" borderId="232" xfId="50" applyFont="1" applyFill="1" applyBorder="1" applyAlignment="1">
      <alignment horizontal="center" vertical="center"/>
      <protection/>
    </xf>
    <xf numFmtId="49" fontId="75" fillId="0" borderId="0" xfId="50" applyNumberFormat="1" applyFont="1" applyBorder="1" applyAlignment="1">
      <alignment horizontal="left"/>
      <protection/>
    </xf>
    <xf numFmtId="14" fontId="457" fillId="0" borderId="0" xfId="50" applyNumberFormat="1" applyFont="1" applyBorder="1" applyAlignment="1">
      <alignment horizontal="right"/>
      <protection/>
    </xf>
    <xf numFmtId="49" fontId="336" fillId="0" borderId="0" xfId="50" applyNumberFormat="1" applyFont="1" applyBorder="1" applyAlignment="1">
      <alignment horizontal="right" vertical="center"/>
      <protection/>
    </xf>
    <xf numFmtId="0" fontId="458" fillId="94" borderId="25" xfId="50" applyFont="1" applyFill="1" applyBorder="1" applyAlignment="1">
      <alignment horizontal="center"/>
      <protection/>
    </xf>
    <xf numFmtId="0" fontId="458" fillId="94" borderId="0" xfId="50" applyFont="1" applyFill="1" applyBorder="1" applyAlignment="1">
      <alignment horizontal="center"/>
      <protection/>
    </xf>
    <xf numFmtId="0" fontId="458" fillId="94" borderId="21" xfId="50" applyFont="1" applyFill="1" applyBorder="1" applyAlignment="1">
      <alignment horizontal="center"/>
      <protection/>
    </xf>
    <xf numFmtId="0" fontId="458" fillId="95" borderId="31" xfId="50" applyFont="1" applyFill="1" applyBorder="1" applyAlignment="1">
      <alignment horizontal="center"/>
      <protection/>
    </xf>
    <xf numFmtId="0" fontId="458" fillId="95" borderId="17" xfId="50" applyFont="1" applyFill="1" applyBorder="1" applyAlignment="1">
      <alignment horizontal="center"/>
      <protection/>
    </xf>
    <xf numFmtId="0" fontId="458" fillId="95" borderId="32" xfId="50" applyFont="1" applyFill="1" applyBorder="1" applyAlignment="1">
      <alignment horizontal="center"/>
      <protection/>
    </xf>
    <xf numFmtId="0" fontId="416" fillId="36" borderId="18" xfId="0" applyFont="1" applyFill="1" applyBorder="1" applyAlignment="1">
      <alignment horizontal="center"/>
    </xf>
    <xf numFmtId="0" fontId="416" fillId="36" borderId="42" xfId="0" applyFont="1" applyFill="1" applyBorder="1" applyAlignment="1">
      <alignment horizontal="center"/>
    </xf>
    <xf numFmtId="0" fontId="416" fillId="36" borderId="19" xfId="0" applyFont="1" applyFill="1" applyBorder="1" applyAlignment="1">
      <alignment horizontal="center"/>
    </xf>
    <xf numFmtId="14" fontId="111" fillId="59" borderId="373" xfId="50" applyNumberFormat="1" applyFont="1" applyFill="1" applyBorder="1" applyAlignment="1" applyProtection="1">
      <alignment horizontal="center" vertical="center"/>
      <protection hidden="1"/>
    </xf>
    <xf numFmtId="0" fontId="111" fillId="59" borderId="374" xfId="50" applyFont="1" applyFill="1" applyBorder="1" applyAlignment="1" applyProtection="1">
      <alignment horizontal="center" vertical="center"/>
      <protection hidden="1"/>
    </xf>
    <xf numFmtId="0" fontId="111" fillId="59" borderId="375" xfId="50" applyFont="1" applyFill="1" applyBorder="1" applyAlignment="1" applyProtection="1">
      <alignment horizontal="center" vertical="center"/>
      <protection hidden="1"/>
    </xf>
    <xf numFmtId="0" fontId="315" fillId="37" borderId="27" xfId="50" applyFont="1" applyFill="1" applyBorder="1" applyAlignment="1">
      <alignment horizontal="center"/>
      <protection/>
    </xf>
    <xf numFmtId="0" fontId="315" fillId="37" borderId="376" xfId="50" applyFont="1" applyFill="1" applyBorder="1" applyAlignment="1">
      <alignment horizontal="center"/>
      <protection/>
    </xf>
    <xf numFmtId="0" fontId="396" fillId="4" borderId="25" xfId="48" applyFont="1" applyFill="1" applyBorder="1" applyAlignment="1">
      <alignment horizontal="center" vertical="center"/>
      <protection/>
    </xf>
    <xf numFmtId="0" fontId="396" fillId="4" borderId="0" xfId="48" applyFont="1" applyFill="1" applyBorder="1" applyAlignment="1">
      <alignment horizontal="center" vertical="center"/>
      <protection/>
    </xf>
    <xf numFmtId="0" fontId="402" fillId="36" borderId="58" xfId="0" applyFont="1" applyFill="1" applyBorder="1" applyAlignment="1">
      <alignment horizontal="center" vertical="center"/>
    </xf>
    <xf numFmtId="0" fontId="402" fillId="36" borderId="274" xfId="0" applyFont="1" applyFill="1" applyBorder="1" applyAlignment="1">
      <alignment horizontal="center" vertical="center"/>
    </xf>
    <xf numFmtId="14" fontId="111" fillId="59" borderId="101" xfId="50" applyNumberFormat="1" applyFont="1" applyFill="1" applyBorder="1" applyAlignment="1">
      <alignment horizontal="center" vertical="center"/>
      <protection/>
    </xf>
    <xf numFmtId="14" fontId="111" fillId="59" borderId="28" xfId="50" applyNumberFormat="1" applyFont="1" applyFill="1" applyBorder="1" applyAlignment="1">
      <alignment horizontal="center" vertical="center"/>
      <protection/>
    </xf>
    <xf numFmtId="0" fontId="111" fillId="59" borderId="28" xfId="50" applyFont="1" applyFill="1" applyBorder="1" applyAlignment="1">
      <alignment horizontal="center" vertical="center"/>
      <protection/>
    </xf>
    <xf numFmtId="0" fontId="111" fillId="59" borderId="377" xfId="50" applyFont="1" applyFill="1" applyBorder="1" applyAlignment="1">
      <alignment horizontal="center" vertical="center"/>
      <protection/>
    </xf>
    <xf numFmtId="0" fontId="51" fillId="59" borderId="190" xfId="50" applyFont="1" applyFill="1" applyBorder="1" applyAlignment="1">
      <alignment horizontal="center" vertical="center"/>
      <protection/>
    </xf>
    <xf numFmtId="0" fontId="51" fillId="59" borderId="192" xfId="50" applyFont="1" applyFill="1" applyBorder="1" applyAlignment="1">
      <alignment horizontal="center" vertical="center"/>
      <protection/>
    </xf>
    <xf numFmtId="0" fontId="309" fillId="59" borderId="192" xfId="50" applyFont="1" applyFill="1" applyBorder="1" applyAlignment="1">
      <alignment horizontal="center" vertical="center"/>
      <protection/>
    </xf>
    <xf numFmtId="0" fontId="309" fillId="59" borderId="378" xfId="50" applyFont="1" applyFill="1" applyBorder="1" applyAlignment="1">
      <alignment horizontal="center" vertical="center"/>
      <protection/>
    </xf>
    <xf numFmtId="0" fontId="309" fillId="59" borderId="12" xfId="50" applyFont="1" applyFill="1" applyBorder="1" applyAlignment="1">
      <alignment horizontal="center" vertical="center"/>
      <protection/>
    </xf>
    <xf numFmtId="14" fontId="111" fillId="59" borderId="374" xfId="50" applyNumberFormat="1" applyFont="1" applyFill="1" applyBorder="1" applyAlignment="1" applyProtection="1">
      <alignment horizontal="center" vertical="center"/>
      <protection hidden="1"/>
    </xf>
    <xf numFmtId="0" fontId="315" fillId="37" borderId="71" xfId="50" applyFont="1" applyFill="1" applyBorder="1" applyAlignment="1">
      <alignment horizontal="center"/>
      <protection/>
    </xf>
    <xf numFmtId="0" fontId="375" fillId="36" borderId="22" xfId="50" applyFont="1" applyFill="1" applyBorder="1" applyAlignment="1">
      <alignment horizontal="center"/>
      <protection/>
    </xf>
    <xf numFmtId="0" fontId="375" fillId="36" borderId="23" xfId="50" applyFont="1" applyFill="1" applyBorder="1" applyAlignment="1">
      <alignment horizontal="center"/>
      <protection/>
    </xf>
    <xf numFmtId="0" fontId="375" fillId="36" borderId="24" xfId="50" applyFont="1" applyFill="1" applyBorder="1" applyAlignment="1">
      <alignment horizontal="center"/>
      <protection/>
    </xf>
    <xf numFmtId="0" fontId="375" fillId="36" borderId="25" xfId="50" applyFont="1" applyFill="1" applyBorder="1" applyAlignment="1">
      <alignment horizontal="center"/>
      <protection/>
    </xf>
    <xf numFmtId="0" fontId="375" fillId="36" borderId="0" xfId="50" applyFont="1" applyFill="1" applyBorder="1" applyAlignment="1">
      <alignment horizontal="center"/>
      <protection/>
    </xf>
    <xf numFmtId="0" fontId="375" fillId="36" borderId="21" xfId="50" applyFont="1" applyFill="1" applyBorder="1" applyAlignment="1">
      <alignment horizontal="center"/>
      <protection/>
    </xf>
    <xf numFmtId="0" fontId="309" fillId="59" borderId="191" xfId="50" applyFont="1" applyFill="1" applyBorder="1" applyAlignment="1">
      <alignment horizontal="center" vertical="center"/>
      <protection/>
    </xf>
    <xf numFmtId="0" fontId="309" fillId="59" borderId="271" xfId="50" applyFont="1" applyFill="1" applyBorder="1" applyAlignment="1">
      <alignment horizontal="center" vertical="center"/>
      <protection/>
    </xf>
    <xf numFmtId="0" fontId="309" fillId="59" borderId="190" xfId="50" applyFont="1" applyFill="1" applyBorder="1" applyAlignment="1">
      <alignment horizontal="center" vertical="center"/>
      <protection/>
    </xf>
    <xf numFmtId="0" fontId="0" fillId="0" borderId="22" xfId="50" applyFont="1" applyBorder="1" applyAlignment="1">
      <alignment horizontal="center"/>
      <protection/>
    </xf>
    <xf numFmtId="0" fontId="0" fillId="0" borderId="23" xfId="50" applyFont="1" applyBorder="1" applyAlignment="1">
      <alignment horizontal="center"/>
      <protection/>
    </xf>
    <xf numFmtId="0" fontId="0" fillId="0" borderId="24" xfId="50" applyFont="1" applyBorder="1" applyAlignment="1">
      <alignment horizontal="center"/>
      <protection/>
    </xf>
    <xf numFmtId="0" fontId="459" fillId="0" borderId="0" xfId="50" applyFont="1" applyAlignment="1">
      <alignment horizontal="right"/>
      <protection/>
    </xf>
    <xf numFmtId="0" fontId="460" fillId="0" borderId="0" xfId="50" applyFont="1" applyAlignment="1">
      <alignment horizontal="center" vertical="center"/>
      <protection/>
    </xf>
    <xf numFmtId="14" fontId="389" fillId="0" borderId="0" xfId="50" applyNumberFormat="1" applyFont="1" applyAlignment="1">
      <alignment horizontal="center" vertical="center"/>
      <protection/>
    </xf>
    <xf numFmtId="0" fontId="358" fillId="0" borderId="0" xfId="50" applyFont="1" applyAlignment="1">
      <alignment horizontal="center" vertical="center"/>
      <protection/>
    </xf>
    <xf numFmtId="0" fontId="358" fillId="0" borderId="0" xfId="50" applyFont="1" applyAlignment="1">
      <alignment horizontal="left" vertical="center"/>
      <protection/>
    </xf>
    <xf numFmtId="0" fontId="359" fillId="0" borderId="0" xfId="50" applyFont="1" applyAlignment="1">
      <alignment horizontal="center" vertical="center"/>
      <protection/>
    </xf>
    <xf numFmtId="0" fontId="459" fillId="0" borderId="0" xfId="50" applyFont="1" applyAlignment="1">
      <alignment horizontal="left"/>
      <protection/>
    </xf>
    <xf numFmtId="0" fontId="461" fillId="7" borderId="379" xfId="50" applyFont="1" applyFill="1" applyBorder="1" applyAlignment="1">
      <alignment horizontal="center" vertical="center"/>
      <protection/>
    </xf>
    <xf numFmtId="0" fontId="461" fillId="7" borderId="380" xfId="50" applyFont="1" applyFill="1" applyBorder="1" applyAlignment="1">
      <alignment horizontal="center" vertical="center"/>
      <protection/>
    </xf>
    <xf numFmtId="0" fontId="461" fillId="7" borderId="381" xfId="50" applyFont="1" applyFill="1" applyBorder="1" applyAlignment="1">
      <alignment horizontal="center" vertical="center"/>
      <protection/>
    </xf>
    <xf numFmtId="0" fontId="201" fillId="2" borderId="22" xfId="50" applyFont="1" applyFill="1" applyBorder="1" applyAlignment="1">
      <alignment horizontal="center" vertical="center"/>
      <protection/>
    </xf>
    <xf numFmtId="0" fontId="201" fillId="2" borderId="24" xfId="50" applyFont="1" applyFill="1" applyBorder="1" applyAlignment="1">
      <alignment horizontal="center" vertical="center"/>
      <protection/>
    </xf>
    <xf numFmtId="0" fontId="201" fillId="2" borderId="25" xfId="50" applyFont="1" applyFill="1" applyBorder="1" applyAlignment="1">
      <alignment horizontal="center" vertical="center"/>
      <protection/>
    </xf>
    <xf numFmtId="0" fontId="201" fillId="2" borderId="21" xfId="50" applyFont="1" applyFill="1" applyBorder="1" applyAlignment="1">
      <alignment horizontal="center" vertical="center"/>
      <protection/>
    </xf>
    <xf numFmtId="0" fontId="361" fillId="8" borderId="25" xfId="0" applyFont="1" applyFill="1" applyBorder="1" applyAlignment="1">
      <alignment horizontal="center" vertical="center"/>
    </xf>
    <xf numFmtId="0" fontId="361" fillId="8" borderId="21" xfId="0" applyFont="1" applyFill="1" applyBorder="1" applyAlignment="1">
      <alignment horizontal="center" vertical="center"/>
    </xf>
    <xf numFmtId="0" fontId="361" fillId="8" borderId="31" xfId="0" applyFont="1" applyFill="1" applyBorder="1" applyAlignment="1">
      <alignment horizontal="center" vertical="center"/>
    </xf>
    <xf numFmtId="0" fontId="361" fillId="8" borderId="32" xfId="0" applyFont="1" applyFill="1" applyBorder="1" applyAlignment="1">
      <alignment horizontal="center" vertical="center"/>
    </xf>
    <xf numFmtId="0" fontId="462" fillId="0" borderId="22" xfId="50" applyFont="1" applyBorder="1" applyAlignment="1">
      <alignment horizontal="center" vertical="center"/>
      <protection/>
    </xf>
    <xf numFmtId="0" fontId="462" fillId="0" borderId="0" xfId="50" applyFont="1" applyBorder="1" applyAlignment="1">
      <alignment horizontal="center" vertical="center"/>
      <protection/>
    </xf>
    <xf numFmtId="0" fontId="462" fillId="0" borderId="21" xfId="50" applyFont="1" applyBorder="1" applyAlignment="1">
      <alignment horizontal="center" vertical="center"/>
      <protection/>
    </xf>
    <xf numFmtId="0" fontId="198" fillId="0" borderId="190" xfId="50" applyFont="1" applyBorder="1" applyAlignment="1">
      <alignment horizontal="center" vertical="center"/>
      <protection/>
    </xf>
    <xf numFmtId="0" fontId="198" fillId="0" borderId="192" xfId="50" applyFont="1" applyBorder="1" applyAlignment="1">
      <alignment horizontal="center" vertical="center"/>
      <protection/>
    </xf>
    <xf numFmtId="0" fontId="198" fillId="0" borderId="382" xfId="50" applyFont="1" applyBorder="1" applyAlignment="1">
      <alignment horizontal="center" vertical="center"/>
      <protection/>
    </xf>
    <xf numFmtId="0" fontId="198" fillId="0" borderId="199" xfId="50" applyFont="1" applyBorder="1" applyAlignment="1">
      <alignment horizontal="center" vertical="center"/>
      <protection/>
    </xf>
    <xf numFmtId="0" fontId="198" fillId="0" borderId="23" xfId="50" applyFont="1" applyBorder="1" applyAlignment="1">
      <alignment horizontal="center" vertical="center"/>
      <protection/>
    </xf>
    <xf numFmtId="0" fontId="198" fillId="0" borderId="24" xfId="50" applyFont="1" applyBorder="1" applyAlignment="1">
      <alignment horizontal="center" vertical="center"/>
      <protection/>
    </xf>
    <xf numFmtId="0" fontId="463" fillId="0" borderId="0" xfId="50" applyFont="1" applyAlignment="1">
      <alignment horizontal="right" vertical="center"/>
      <protection/>
    </xf>
    <xf numFmtId="0" fontId="463" fillId="0" borderId="0" xfId="50" applyFont="1" applyAlignment="1">
      <alignment horizontal="center" vertical="center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_zapis o stretnuti" xfId="46"/>
    <cellStyle name="Normálna 2" xfId="47"/>
    <cellStyle name="Normálna 2 2" xfId="48"/>
    <cellStyle name="normálne 10" xfId="49"/>
    <cellStyle name="normálne 2" xfId="50"/>
    <cellStyle name="normálne 2 3 2" xfId="51"/>
    <cellStyle name="normálne 4 2" xfId="52"/>
    <cellStyle name="normálne 4 2 3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dxfs count="50">
    <dxf>
      <font>
        <b/>
        <i/>
        <color rgb="FF7030A0"/>
      </font>
    </dxf>
    <dxf>
      <font>
        <b/>
        <i/>
        <color rgb="FF00B050"/>
      </font>
    </dxf>
    <dxf>
      <font>
        <b/>
        <i/>
        <color rgb="FF0000FF"/>
      </font>
    </dxf>
    <dxf>
      <font>
        <b/>
        <i/>
        <color rgb="FFFF0000"/>
      </font>
    </dxf>
    <dxf>
      <font>
        <b/>
        <i/>
        <color rgb="FFAC7F00"/>
      </font>
    </dxf>
    <dxf>
      <font>
        <b/>
        <i/>
        <color rgb="FF969696"/>
      </font>
    </dxf>
    <dxf>
      <font>
        <b/>
        <i val="0"/>
        <color rgb="FFCC00FF"/>
      </font>
    </dxf>
    <dxf>
      <font>
        <b/>
        <i val="0"/>
        <color rgb="FFCC00FF"/>
      </font>
    </dxf>
    <dxf>
      <font>
        <b/>
        <i val="0"/>
        <color rgb="FFCC00FF"/>
      </font>
    </dxf>
    <dxf>
      <font>
        <b/>
        <i val="0"/>
        <color rgb="FFCC00FF"/>
      </font>
    </dxf>
    <dxf>
      <font>
        <b/>
        <i val="0"/>
        <color rgb="FFCC00FF"/>
      </font>
    </dxf>
    <dxf>
      <font>
        <b/>
        <i/>
        <color rgb="FF9900CC"/>
      </font>
    </dxf>
    <dxf>
      <font>
        <b/>
        <i/>
        <color rgb="FF00B050"/>
      </font>
    </dxf>
    <dxf>
      <font>
        <b/>
        <i/>
        <color rgb="FF0000FF"/>
      </font>
    </dxf>
    <dxf>
      <font>
        <b/>
        <i/>
        <color rgb="FFFF0000"/>
      </font>
    </dxf>
    <dxf>
      <font>
        <b/>
        <i/>
        <color rgb="FFAC7F00"/>
      </font>
    </dxf>
    <dxf>
      <font>
        <b/>
        <i/>
        <color rgb="FF969696"/>
      </font>
    </dxf>
    <dxf>
      <font>
        <b/>
        <i/>
        <color rgb="FF00CC66"/>
      </font>
    </dxf>
    <dxf>
      <font>
        <b/>
        <i/>
        <color rgb="FF00CC66"/>
      </font>
    </dxf>
    <dxf>
      <font>
        <b/>
        <i/>
        <color rgb="FF00CC66"/>
      </font>
    </dxf>
    <dxf>
      <font>
        <b/>
        <i/>
        <color rgb="FF00CC66"/>
      </font>
    </dxf>
    <dxf>
      <font>
        <b/>
        <i/>
        <color rgb="FF00CC66"/>
      </font>
    </dxf>
    <dxf>
      <font>
        <b/>
        <i/>
        <color rgb="FF00CC66"/>
      </font>
    </dxf>
    <dxf>
      <font>
        <b/>
        <i/>
        <color rgb="FF00CC66"/>
      </font>
    </dxf>
    <dxf>
      <font>
        <b/>
        <i/>
        <color rgb="FF00CC66"/>
      </font>
    </dxf>
    <dxf>
      <font>
        <b/>
        <i/>
        <color rgb="FF00CC66"/>
      </font>
    </dxf>
    <dxf>
      <font>
        <b/>
        <i/>
        <color rgb="FF00CC66"/>
      </font>
    </dxf>
    <dxf>
      <font>
        <b/>
        <i/>
        <color rgb="FF00CC66"/>
      </font>
    </dxf>
    <dxf>
      <font>
        <b/>
        <i/>
        <color rgb="FF00CC66"/>
      </font>
    </dxf>
    <dxf>
      <font>
        <b/>
        <i/>
        <color rgb="FF00CC66"/>
      </font>
    </dxf>
    <dxf>
      <font>
        <b/>
        <i/>
        <color rgb="FF00CC66"/>
      </font>
    </dxf>
    <dxf>
      <font>
        <b/>
        <i/>
        <color rgb="FF00CC66"/>
      </font>
    </dxf>
    <dxf>
      <font>
        <b/>
        <i/>
        <color rgb="FF00CC66"/>
      </font>
    </dxf>
    <dxf>
      <font>
        <b/>
        <i val="0"/>
        <color rgb="FFFF0000"/>
      </font>
      <fill>
        <patternFill>
          <bgColor theme="9" tint="0.7999799847602844"/>
        </patternFill>
      </fill>
    </dxf>
    <dxf>
      <font>
        <b/>
        <i/>
        <color rgb="FFFF0000"/>
      </font>
      <fill>
        <patternFill>
          <bgColor rgb="FF00FF00"/>
        </patternFill>
      </fill>
    </dxf>
    <dxf>
      <font>
        <b/>
        <i/>
        <color rgb="FFFF0000"/>
      </font>
      <fill>
        <patternFill>
          <bgColor rgb="FF00FF00"/>
        </patternFill>
      </fill>
    </dxf>
    <dxf>
      <font>
        <b/>
        <i/>
        <color rgb="FFFF0000"/>
      </font>
      <fill>
        <patternFill>
          <bgColor rgb="FF00FF00"/>
        </patternFill>
      </fill>
    </dxf>
    <dxf>
      <font>
        <b/>
        <i/>
        <color rgb="FFFF0000"/>
      </font>
      <fill>
        <patternFill>
          <bgColor rgb="FF00FF00"/>
        </patternFill>
      </fill>
    </dxf>
    <dxf>
      <font>
        <b/>
        <i/>
        <color rgb="FFFF0000"/>
      </font>
      <fill>
        <patternFill>
          <bgColor rgb="FFDBB8FF"/>
        </patternFill>
      </fill>
    </dxf>
    <dxf>
      <font>
        <b/>
        <i/>
        <color rgb="FFFF0000"/>
      </font>
      <fill>
        <patternFill>
          <bgColor rgb="FFDBB8FF"/>
        </patternFill>
      </fill>
    </dxf>
    <dxf>
      <font>
        <b/>
        <i/>
        <color rgb="FFFF0000"/>
      </font>
      <fill>
        <patternFill>
          <bgColor rgb="FFDBB8FF"/>
        </patternFill>
      </fill>
    </dxf>
    <dxf>
      <font>
        <b/>
        <i/>
        <color rgb="FFFF0000"/>
      </font>
      <fill>
        <patternFill>
          <bgColor rgb="FFDBB8FF"/>
        </patternFill>
      </fill>
    </dxf>
    <dxf>
      <font>
        <b/>
        <i/>
        <color rgb="FFFF0000"/>
      </font>
      <fill>
        <patternFill>
          <bgColor rgb="FF00CCFF"/>
        </patternFill>
      </fill>
    </dxf>
    <dxf>
      <font>
        <b/>
        <i/>
        <color rgb="FFFF0000"/>
      </font>
      <fill>
        <patternFill>
          <bgColor rgb="FF00CCFF"/>
        </patternFill>
      </fill>
    </dxf>
    <dxf>
      <font>
        <b/>
        <i/>
        <color rgb="FFFF0000"/>
      </font>
      <fill>
        <patternFill>
          <bgColor rgb="FF00CCFF"/>
        </patternFill>
      </fill>
    </dxf>
    <dxf>
      <font>
        <b/>
        <i/>
        <color rgb="FFFF0000"/>
      </font>
      <fill>
        <patternFill>
          <bgColor rgb="FF00CCFF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8C8C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285750</xdr:colOff>
      <xdr:row>28</xdr:row>
      <xdr:rowOff>114300</xdr:rowOff>
    </xdr:from>
    <xdr:to>
      <xdr:col>13</xdr:col>
      <xdr:colOff>1314450</xdr:colOff>
      <xdr:row>29</xdr:row>
      <xdr:rowOff>342900</xdr:rowOff>
    </xdr:to>
    <xdr:sp>
      <xdr:nvSpPr>
        <xdr:cNvPr id="1" name="Šípka doľava 1"/>
        <xdr:cNvSpPr>
          <a:spLocks/>
        </xdr:cNvSpPr>
      </xdr:nvSpPr>
      <xdr:spPr>
        <a:xfrm>
          <a:off x="9115425" y="6029325"/>
          <a:ext cx="1028700" cy="695325"/>
        </a:xfrm>
        <a:prstGeom prst="leftArrow">
          <a:avLst>
            <a:gd name="adj" fmla="val -16129"/>
          </a:avLst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133350</xdr:colOff>
      <xdr:row>1</xdr:row>
      <xdr:rowOff>133350</xdr:rowOff>
    </xdr:from>
    <xdr:to>
      <xdr:col>17</xdr:col>
      <xdr:colOff>514350</xdr:colOff>
      <xdr:row>6</xdr:row>
      <xdr:rowOff>0</xdr:rowOff>
    </xdr:to>
    <xdr:sp macro="[0]!Por_turnaj">
      <xdr:nvSpPr>
        <xdr:cNvPr id="1" name="Ovál 3"/>
        <xdr:cNvSpPr>
          <a:spLocks/>
        </xdr:cNvSpPr>
      </xdr:nvSpPr>
      <xdr:spPr>
        <a:xfrm>
          <a:off x="10763250" y="295275"/>
          <a:ext cx="1285875" cy="1209675"/>
        </a:xfrm>
        <a:prstGeom prst="ellipse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1" i="1" u="none" baseline="0">
              <a:solidFill>
                <a:srgbClr val="FFFFFF"/>
              </a:solidFill>
            </a:rPr>
            <a:t>Kliknúť na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1" i="1" u="none" baseline="0">
              <a:solidFill>
                <a:srgbClr val="FFFFFF"/>
              </a:solidFill>
            </a:rPr>
            <a:t>zoradenie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514350</xdr:colOff>
      <xdr:row>24</xdr:row>
      <xdr:rowOff>38100</xdr:rowOff>
    </xdr:from>
    <xdr:to>
      <xdr:col>23</xdr:col>
      <xdr:colOff>247650</xdr:colOff>
      <xdr:row>27</xdr:row>
      <xdr:rowOff>152400</xdr:rowOff>
    </xdr:to>
    <xdr:sp macro="[0]!Jednotlivci">
      <xdr:nvSpPr>
        <xdr:cNvPr id="1" name="Obdĺžnik 1"/>
        <xdr:cNvSpPr>
          <a:spLocks/>
        </xdr:cNvSpPr>
      </xdr:nvSpPr>
      <xdr:spPr>
        <a:xfrm>
          <a:off x="12649200" y="6448425"/>
          <a:ext cx="1400175" cy="85725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</a:t>
          </a:r>
          <a:r>
            <a:rPr lang="en-US" cap="none" sz="1400" b="1" i="1" u="none" baseline="0">
              <a:solidFill>
                <a:srgbClr val="000000"/>
              </a:solidFill>
            </a:rPr>
            <a:t>Jednotlivci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25</xdr:col>
      <xdr:colOff>152400</xdr:colOff>
      <xdr:row>24</xdr:row>
      <xdr:rowOff>0</xdr:rowOff>
    </xdr:from>
    <xdr:to>
      <xdr:col>29</xdr:col>
      <xdr:colOff>104775</xdr:colOff>
      <xdr:row>27</xdr:row>
      <xdr:rowOff>114300</xdr:rowOff>
    </xdr:to>
    <xdr:sp macro="[0]!Družstvá">
      <xdr:nvSpPr>
        <xdr:cNvPr id="2" name="Ovál 2"/>
        <xdr:cNvSpPr>
          <a:spLocks/>
        </xdr:cNvSpPr>
      </xdr:nvSpPr>
      <xdr:spPr>
        <a:xfrm>
          <a:off x="14954250" y="6410325"/>
          <a:ext cx="1600200" cy="857250"/>
        </a:xfrm>
        <a:prstGeom prst="ellipse">
          <a:avLst/>
        </a:prstGeom>
        <a:solidFill>
          <a:srgbClr val="FF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Družstvá</a:t>
          </a:r>
          <a:r>
            <a:rPr lang="en-US" cap="none" sz="1400" b="1" i="1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31</xdr:col>
      <xdr:colOff>447675</xdr:colOff>
      <xdr:row>21</xdr:row>
      <xdr:rowOff>152400</xdr:rowOff>
    </xdr:from>
    <xdr:to>
      <xdr:col>35</xdr:col>
      <xdr:colOff>133350</xdr:colOff>
      <xdr:row>27</xdr:row>
      <xdr:rowOff>85725</xdr:rowOff>
    </xdr:to>
    <xdr:sp macro="[0]!Zorad_zakl_postavenie_1">
      <xdr:nvSpPr>
        <xdr:cNvPr id="3" name="Ovál 3"/>
        <xdr:cNvSpPr>
          <a:spLocks/>
        </xdr:cNvSpPr>
      </xdr:nvSpPr>
      <xdr:spPr>
        <a:xfrm>
          <a:off x="17545050" y="5781675"/>
          <a:ext cx="1381125" cy="1457325"/>
        </a:xfrm>
        <a:prstGeom prst="ellipse">
          <a:avLst/>
        </a:prstGeom>
        <a:solidFill>
          <a:srgbClr val="EBF1D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</a:t>
          </a:r>
          <a:r>
            <a:rPr lang="en-US" cap="none" sz="1100" b="1" i="1" u="none" baseline="0">
              <a:solidFill>
                <a:srgbClr val="FF0000"/>
              </a:solidFill>
            </a:rPr>
            <a:t>Zoradiť do     základného  postavenia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0</xdr:row>
      <xdr:rowOff>28575</xdr:rowOff>
    </xdr:from>
    <xdr:to>
      <xdr:col>12</xdr:col>
      <xdr:colOff>1819275</xdr:colOff>
      <xdr:row>1</xdr:row>
      <xdr:rowOff>485775</xdr:rowOff>
    </xdr:to>
    <xdr:sp macro="[0]!Celk_priemer_1">
      <xdr:nvSpPr>
        <xdr:cNvPr id="1" name="Ovál 1"/>
        <xdr:cNvSpPr>
          <a:spLocks/>
        </xdr:cNvSpPr>
      </xdr:nvSpPr>
      <xdr:spPr>
        <a:xfrm>
          <a:off x="7162800" y="28575"/>
          <a:ext cx="1781175" cy="962025"/>
        </a:xfrm>
        <a:prstGeom prst="ellipse">
          <a:avLst/>
        </a:prstGeom>
        <a:solidFill>
          <a:srgbClr val="66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1" i="1" u="none" baseline="0">
              <a:solidFill>
                <a:srgbClr val="FF0000"/>
              </a:solidFill>
            </a:rPr>
            <a:t>Zoradiť podľa klubu priezviska a daného turnaja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rgb="FF00B0F0"/>
  </sheetPr>
  <dimension ref="A1:N198"/>
  <sheetViews>
    <sheetView zoomScalePageLayoutView="0" workbookViewId="0" topLeftCell="A7">
      <selection activeCell="A1" sqref="A1"/>
    </sheetView>
  </sheetViews>
  <sheetFormatPr defaultColWidth="9.140625" defaultRowHeight="12.75"/>
  <cols>
    <col min="1" max="1" width="2.8515625" style="408" customWidth="1"/>
    <col min="2" max="2" width="30.7109375" style="408" customWidth="1"/>
    <col min="3" max="3" width="3.7109375" style="409" customWidth="1"/>
    <col min="4" max="4" width="9.7109375" style="408" customWidth="1"/>
    <col min="5" max="5" width="6.57421875" style="408" customWidth="1"/>
    <col min="6" max="6" width="9.7109375" style="408" customWidth="1"/>
    <col min="7" max="7" width="11.28125" style="408" customWidth="1"/>
    <col min="8" max="8" width="1.7109375" style="408" customWidth="1"/>
    <col min="9" max="9" width="30.7109375" style="408" customWidth="1"/>
    <col min="10" max="10" width="3.7109375" style="409" customWidth="1"/>
    <col min="11" max="11" width="9.7109375" style="408" customWidth="1"/>
    <col min="12" max="12" width="6.57421875" style="408" customWidth="1"/>
    <col min="13" max="13" width="9.7109375" style="408" customWidth="1"/>
    <col min="14" max="14" width="11.28125" style="408" customWidth="1"/>
    <col min="15" max="15" width="9.140625" style="408" customWidth="1"/>
    <col min="16" max="16384" width="9.140625" style="443" customWidth="1"/>
  </cols>
  <sheetData>
    <row r="1" spans="3:10" s="408" customFormat="1" ht="15">
      <c r="C1" s="409"/>
      <c r="J1" s="409"/>
    </row>
    <row r="2" spans="3:10" s="408" customFormat="1" ht="15">
      <c r="C2" s="409"/>
      <c r="J2" s="409"/>
    </row>
    <row r="3" spans="2:10" s="408" customFormat="1" ht="15.75" customHeight="1">
      <c r="B3" s="990" t="s">
        <v>181</v>
      </c>
      <c r="C3" s="409"/>
      <c r="J3" s="409"/>
    </row>
    <row r="4" spans="2:14" s="408" customFormat="1" ht="21" customHeight="1">
      <c r="B4" s="986"/>
      <c r="C4" s="409"/>
      <c r="D4" s="987" t="s">
        <v>179</v>
      </c>
      <c r="E4" s="988"/>
      <c r="F4" s="988"/>
      <c r="G4" s="988"/>
      <c r="H4" s="988"/>
      <c r="I4" s="988"/>
      <c r="J4" s="991" t="str">
        <f>Tlačivo_na_zostavy!$T$19</f>
        <v>Vrútky</v>
      </c>
      <c r="K4" s="991"/>
      <c r="L4" s="991"/>
      <c r="M4" s="989">
        <f>Tlačivo_na_zostavy!$V$21</f>
        <v>45017</v>
      </c>
      <c r="N4" s="989"/>
    </row>
    <row r="5" spans="1:12" s="408" customFormat="1" ht="15.75" customHeight="1">
      <c r="A5" s="410"/>
      <c r="B5" s="986"/>
      <c r="C5" s="411"/>
      <c r="J5" s="411"/>
      <c r="K5" s="412"/>
      <c r="L5" s="411"/>
    </row>
    <row r="6" spans="1:12" s="408" customFormat="1" ht="15.75" customHeight="1">
      <c r="A6" s="410"/>
      <c r="B6" s="413"/>
      <c r="C6" s="411"/>
      <c r="J6" s="411"/>
      <c r="K6" s="412"/>
      <c r="L6" s="411"/>
    </row>
    <row r="7" spans="2:14" s="408" customFormat="1" ht="15.75" customHeight="1">
      <c r="B7" s="414"/>
      <c r="C7" s="409"/>
      <c r="D7" s="415"/>
      <c r="E7" s="415"/>
      <c r="F7" s="415"/>
      <c r="G7" s="415"/>
      <c r="J7" s="409"/>
      <c r="K7" s="415"/>
      <c r="L7" s="415"/>
      <c r="M7" s="415"/>
      <c r="N7" s="415"/>
    </row>
    <row r="8" spans="2:14" s="408" customFormat="1" ht="15.75" customHeight="1" thickBot="1">
      <c r="B8" s="414"/>
      <c r="C8" s="409"/>
      <c r="D8" s="416"/>
      <c r="E8" s="416"/>
      <c r="F8" s="416"/>
      <c r="G8" s="416"/>
      <c r="J8" s="409"/>
      <c r="K8" s="416"/>
      <c r="L8" s="416"/>
      <c r="M8" s="416"/>
      <c r="N8" s="416"/>
    </row>
    <row r="9" spans="2:14" s="408" customFormat="1" ht="15.75" thickBot="1">
      <c r="B9" s="417"/>
      <c r="C9" s="409"/>
      <c r="D9" s="418" t="s">
        <v>3</v>
      </c>
      <c r="E9" s="419" t="s">
        <v>6</v>
      </c>
      <c r="F9" s="419" t="s">
        <v>45</v>
      </c>
      <c r="G9" s="420" t="s">
        <v>46</v>
      </c>
      <c r="I9" s="417"/>
      <c r="J9" s="409"/>
      <c r="K9" s="418" t="s">
        <v>3</v>
      </c>
      <c r="L9" s="419" t="s">
        <v>6</v>
      </c>
      <c r="M9" s="419" t="s">
        <v>45</v>
      </c>
      <c r="N9" s="420" t="s">
        <v>46</v>
      </c>
    </row>
    <row r="10" spans="2:14" s="408" customFormat="1" ht="24.75" customHeight="1">
      <c r="B10" s="981"/>
      <c r="C10" s="421">
        <v>2</v>
      </c>
      <c r="D10" s="422"/>
      <c r="E10" s="422"/>
      <c r="F10" s="422"/>
      <c r="G10" s="423"/>
      <c r="H10" s="424"/>
      <c r="I10" s="983"/>
      <c r="J10" s="421">
        <v>3</v>
      </c>
      <c r="K10" s="422"/>
      <c r="L10" s="422"/>
      <c r="M10" s="422"/>
      <c r="N10" s="425"/>
    </row>
    <row r="11" spans="2:14" s="408" customFormat="1" ht="24.75" customHeight="1">
      <c r="B11" s="982"/>
      <c r="C11" s="426">
        <v>3</v>
      </c>
      <c r="D11" s="427"/>
      <c r="E11" s="427"/>
      <c r="F11" s="427"/>
      <c r="G11" s="428"/>
      <c r="H11" s="424"/>
      <c r="I11" s="984"/>
      <c r="J11" s="426">
        <v>2</v>
      </c>
      <c r="K11" s="427"/>
      <c r="L11" s="427"/>
      <c r="M11" s="427"/>
      <c r="N11" s="429"/>
    </row>
    <row r="12" spans="2:14" s="408" customFormat="1" ht="24.75" customHeight="1">
      <c r="B12" s="982"/>
      <c r="C12" s="426">
        <v>5</v>
      </c>
      <c r="D12" s="427"/>
      <c r="E12" s="427"/>
      <c r="F12" s="427"/>
      <c r="G12" s="428"/>
      <c r="H12" s="424"/>
      <c r="I12" s="984"/>
      <c r="J12" s="426">
        <v>4</v>
      </c>
      <c r="K12" s="427"/>
      <c r="L12" s="427"/>
      <c r="M12" s="427"/>
      <c r="N12" s="429"/>
    </row>
    <row r="13" spans="2:14" s="408" customFormat="1" ht="24.75" customHeight="1" thickBot="1">
      <c r="B13" s="430"/>
      <c r="C13" s="431">
        <v>4</v>
      </c>
      <c r="D13" s="432"/>
      <c r="E13" s="432"/>
      <c r="F13" s="432"/>
      <c r="G13" s="433"/>
      <c r="H13" s="424"/>
      <c r="I13" s="434"/>
      <c r="J13" s="431">
        <v>5</v>
      </c>
      <c r="K13" s="432"/>
      <c r="L13" s="432"/>
      <c r="M13" s="432"/>
      <c r="N13" s="435"/>
    </row>
    <row r="14" spans="3:12" s="408" customFormat="1" ht="15">
      <c r="C14" s="409"/>
      <c r="D14" s="436"/>
      <c r="E14" s="437"/>
      <c r="G14" s="424"/>
      <c r="H14" s="424"/>
      <c r="I14" s="424"/>
      <c r="J14" s="409"/>
      <c r="K14" s="436"/>
      <c r="L14" s="437"/>
    </row>
    <row r="15" spans="3:12" s="408" customFormat="1" ht="15.75" thickBot="1">
      <c r="C15" s="409"/>
      <c r="D15" s="438"/>
      <c r="E15" s="439"/>
      <c r="G15" s="424"/>
      <c r="H15" s="424"/>
      <c r="I15" s="424"/>
      <c r="J15" s="409"/>
      <c r="K15" s="438"/>
      <c r="L15" s="439"/>
    </row>
    <row r="16" spans="3:10" s="408" customFormat="1" ht="15">
      <c r="C16" s="409"/>
      <c r="G16" s="424"/>
      <c r="H16" s="424"/>
      <c r="I16" s="424"/>
      <c r="J16" s="409"/>
    </row>
    <row r="17" spans="3:10" s="408" customFormat="1" ht="15">
      <c r="C17" s="409"/>
      <c r="G17" s="424"/>
      <c r="H17" s="424"/>
      <c r="I17" s="424"/>
      <c r="J17" s="409"/>
    </row>
    <row r="18" spans="3:10" s="408" customFormat="1" ht="15">
      <c r="C18" s="409"/>
      <c r="G18" s="424"/>
      <c r="H18" s="424"/>
      <c r="I18" s="424"/>
      <c r="J18" s="409"/>
    </row>
    <row r="19" spans="3:10" s="408" customFormat="1" ht="15">
      <c r="C19" s="409"/>
      <c r="G19" s="424"/>
      <c r="H19" s="424"/>
      <c r="I19" s="424"/>
      <c r="J19" s="409"/>
    </row>
    <row r="20" spans="3:10" s="408" customFormat="1" ht="15.75" thickBot="1">
      <c r="C20" s="409"/>
      <c r="D20" s="416"/>
      <c r="G20" s="424"/>
      <c r="H20" s="424"/>
      <c r="I20" s="424"/>
      <c r="J20" s="409"/>
    </row>
    <row r="21" spans="2:14" s="408" customFormat="1" ht="15.75" thickBot="1">
      <c r="B21" s="417"/>
      <c r="C21" s="409"/>
      <c r="D21" s="418" t="s">
        <v>3</v>
      </c>
      <c r="E21" s="419" t="s">
        <v>6</v>
      </c>
      <c r="F21" s="419" t="s">
        <v>45</v>
      </c>
      <c r="G21" s="440" t="s">
        <v>46</v>
      </c>
      <c r="H21" s="424"/>
      <c r="I21" s="441"/>
      <c r="J21" s="409"/>
      <c r="K21" s="442" t="s">
        <v>3</v>
      </c>
      <c r="L21" s="419" t="s">
        <v>6</v>
      </c>
      <c r="M21" s="419" t="s">
        <v>45</v>
      </c>
      <c r="N21" s="420" t="s">
        <v>46</v>
      </c>
    </row>
    <row r="22" spans="2:14" s="408" customFormat="1" ht="24.75" customHeight="1">
      <c r="B22" s="981"/>
      <c r="C22" s="421">
        <v>4</v>
      </c>
      <c r="D22" s="422"/>
      <c r="E22" s="422"/>
      <c r="F22" s="422"/>
      <c r="G22" s="423"/>
      <c r="H22" s="424"/>
      <c r="I22" s="983"/>
      <c r="J22" s="421">
        <v>5</v>
      </c>
      <c r="K22" s="422"/>
      <c r="L22" s="422"/>
      <c r="M22" s="422"/>
      <c r="N22" s="425"/>
    </row>
    <row r="23" spans="2:14" s="408" customFormat="1" ht="24.75" customHeight="1">
      <c r="B23" s="982"/>
      <c r="C23" s="426">
        <v>5</v>
      </c>
      <c r="D23" s="427"/>
      <c r="E23" s="427"/>
      <c r="F23" s="427"/>
      <c r="G23" s="428"/>
      <c r="H23" s="424"/>
      <c r="I23" s="984"/>
      <c r="J23" s="426">
        <v>4</v>
      </c>
      <c r="K23" s="427"/>
      <c r="L23" s="427"/>
      <c r="M23" s="427"/>
      <c r="N23" s="429"/>
    </row>
    <row r="24" spans="2:14" s="408" customFormat="1" ht="24.75" customHeight="1">
      <c r="B24" s="982"/>
      <c r="C24" s="426">
        <v>3</v>
      </c>
      <c r="D24" s="427"/>
      <c r="E24" s="427"/>
      <c r="F24" s="427"/>
      <c r="G24" s="428"/>
      <c r="H24" s="424"/>
      <c r="I24" s="984"/>
      <c r="J24" s="426">
        <v>2</v>
      </c>
      <c r="K24" s="427"/>
      <c r="L24" s="427"/>
      <c r="M24" s="427"/>
      <c r="N24" s="429"/>
    </row>
    <row r="25" spans="2:14" s="408" customFormat="1" ht="24.75" customHeight="1" thickBot="1">
      <c r="B25" s="430"/>
      <c r="C25" s="431">
        <v>2</v>
      </c>
      <c r="D25" s="432"/>
      <c r="E25" s="432"/>
      <c r="F25" s="432"/>
      <c r="G25" s="433"/>
      <c r="H25" s="424"/>
      <c r="I25" s="434"/>
      <c r="J25" s="431">
        <v>3</v>
      </c>
      <c r="K25" s="432"/>
      <c r="L25" s="432"/>
      <c r="M25" s="432"/>
      <c r="N25" s="435"/>
    </row>
    <row r="26" spans="3:12" s="408" customFormat="1" ht="15">
      <c r="C26" s="409"/>
      <c r="D26" s="436"/>
      <c r="E26" s="437"/>
      <c r="G26" s="424"/>
      <c r="H26" s="424"/>
      <c r="I26" s="424"/>
      <c r="J26" s="409"/>
      <c r="K26" s="436"/>
      <c r="L26" s="437"/>
    </row>
    <row r="27" spans="3:12" s="408" customFormat="1" ht="15.75" thickBot="1">
      <c r="C27" s="409"/>
      <c r="D27" s="438"/>
      <c r="E27" s="439"/>
      <c r="G27" s="424"/>
      <c r="H27" s="424"/>
      <c r="I27" s="424"/>
      <c r="J27" s="409"/>
      <c r="K27" s="438"/>
      <c r="L27" s="439"/>
    </row>
    <row r="28" spans="3:10" s="408" customFormat="1" ht="15">
      <c r="C28" s="409"/>
      <c r="G28" s="424"/>
      <c r="H28" s="424"/>
      <c r="I28" s="424"/>
      <c r="J28" s="409"/>
    </row>
    <row r="29" spans="3:10" s="408" customFormat="1" ht="15">
      <c r="C29" s="409"/>
      <c r="G29" s="424"/>
      <c r="H29" s="424"/>
      <c r="I29" s="424"/>
      <c r="J29" s="409"/>
    </row>
    <row r="30" spans="3:10" s="408" customFormat="1" ht="15">
      <c r="C30" s="409"/>
      <c r="G30" s="424"/>
      <c r="H30" s="424"/>
      <c r="J30" s="409"/>
    </row>
    <row r="31" spans="3:10" s="408" customFormat="1" ht="15">
      <c r="C31" s="409"/>
      <c r="G31" s="424"/>
      <c r="H31" s="424"/>
      <c r="I31" s="424"/>
      <c r="J31" s="409"/>
    </row>
    <row r="32" spans="3:10" s="408" customFormat="1" ht="15">
      <c r="C32" s="409"/>
      <c r="F32" s="985" t="s">
        <v>73</v>
      </c>
      <c r="G32" s="985"/>
      <c r="H32" s="985"/>
      <c r="I32" s="444"/>
      <c r="J32" s="409"/>
    </row>
    <row r="33" spans="3:10" s="408" customFormat="1" ht="15">
      <c r="C33" s="409"/>
      <c r="G33" s="424"/>
      <c r="H33" s="424"/>
      <c r="J33" s="409"/>
    </row>
    <row r="34" spans="3:10" s="408" customFormat="1" ht="15">
      <c r="C34" s="409"/>
      <c r="J34" s="409"/>
    </row>
    <row r="35" spans="3:10" s="408" customFormat="1" ht="15">
      <c r="C35" s="409"/>
      <c r="J35" s="409"/>
    </row>
    <row r="36" spans="2:10" s="408" customFormat="1" ht="15.75" customHeight="1">
      <c r="B36" s="986" t="str">
        <f>$B$3</f>
        <v>SP     2016 - 17</v>
      </c>
      <c r="C36" s="409"/>
      <c r="J36" s="409"/>
    </row>
    <row r="37" spans="2:14" s="408" customFormat="1" ht="21" customHeight="1">
      <c r="B37" s="986"/>
      <c r="C37" s="409"/>
      <c r="D37" s="987" t="s">
        <v>180</v>
      </c>
      <c r="E37" s="988"/>
      <c r="F37" s="988"/>
      <c r="G37" s="988"/>
      <c r="H37" s="988"/>
      <c r="I37" s="988"/>
      <c r="J37" s="991" t="str">
        <f>$J$4</f>
        <v>Vrútky</v>
      </c>
      <c r="K37" s="991"/>
      <c r="L37" s="991"/>
      <c r="M37" s="989">
        <f>$M$4</f>
        <v>45017</v>
      </c>
      <c r="N37" s="989"/>
    </row>
    <row r="38" spans="1:12" s="408" customFormat="1" ht="15.75" customHeight="1">
      <c r="A38" s="410"/>
      <c r="B38" s="986"/>
      <c r="C38" s="411"/>
      <c r="J38" s="411"/>
      <c r="K38" s="412"/>
      <c r="L38" s="411"/>
    </row>
    <row r="39" spans="1:12" s="408" customFormat="1" ht="15.75" customHeight="1">
      <c r="A39" s="410"/>
      <c r="B39" s="413"/>
      <c r="C39" s="411"/>
      <c r="J39" s="411"/>
      <c r="K39" s="412"/>
      <c r="L39" s="411"/>
    </row>
    <row r="40" spans="2:14" s="408" customFormat="1" ht="15.75" customHeight="1">
      <c r="B40" s="414"/>
      <c r="C40" s="409"/>
      <c r="D40" s="415"/>
      <c r="E40" s="415"/>
      <c r="F40" s="415"/>
      <c r="G40" s="415"/>
      <c r="J40" s="409"/>
      <c r="K40" s="415"/>
      <c r="L40" s="415"/>
      <c r="M40" s="415"/>
      <c r="N40" s="415"/>
    </row>
    <row r="41" spans="2:14" s="408" customFormat="1" ht="15.75" customHeight="1" thickBot="1">
      <c r="B41" s="414"/>
      <c r="C41" s="409"/>
      <c r="D41" s="416"/>
      <c r="E41" s="416"/>
      <c r="F41" s="416"/>
      <c r="G41" s="416"/>
      <c r="J41" s="409"/>
      <c r="K41" s="416"/>
      <c r="L41" s="416"/>
      <c r="M41" s="416"/>
      <c r="N41" s="416"/>
    </row>
    <row r="42" spans="2:14" s="408" customFormat="1" ht="15.75" thickBot="1">
      <c r="B42" s="417"/>
      <c r="C42" s="409"/>
      <c r="D42" s="418" t="s">
        <v>3</v>
      </c>
      <c r="E42" s="419" t="s">
        <v>6</v>
      </c>
      <c r="F42" s="419" t="s">
        <v>45</v>
      </c>
      <c r="G42" s="420" t="s">
        <v>46</v>
      </c>
      <c r="I42" s="417"/>
      <c r="J42" s="409"/>
      <c r="K42" s="418" t="s">
        <v>3</v>
      </c>
      <c r="L42" s="419" t="s">
        <v>6</v>
      </c>
      <c r="M42" s="419" t="s">
        <v>45</v>
      </c>
      <c r="N42" s="420" t="s">
        <v>46</v>
      </c>
    </row>
    <row r="43" spans="2:14" s="408" customFormat="1" ht="24.75" customHeight="1">
      <c r="B43" s="981"/>
      <c r="C43" s="421">
        <v>2</v>
      </c>
      <c r="D43" s="422"/>
      <c r="E43" s="422"/>
      <c r="F43" s="422"/>
      <c r="G43" s="423"/>
      <c r="H43" s="424"/>
      <c r="I43" s="983"/>
      <c r="J43" s="421">
        <v>3</v>
      </c>
      <c r="K43" s="422"/>
      <c r="L43" s="422"/>
      <c r="M43" s="422"/>
      <c r="N43" s="425"/>
    </row>
    <row r="44" spans="2:14" s="408" customFormat="1" ht="24.75" customHeight="1">
      <c r="B44" s="982"/>
      <c r="C44" s="426">
        <v>3</v>
      </c>
      <c r="D44" s="427"/>
      <c r="E44" s="427"/>
      <c r="F44" s="427"/>
      <c r="G44" s="428"/>
      <c r="H44" s="424"/>
      <c r="I44" s="984"/>
      <c r="J44" s="426">
        <v>2</v>
      </c>
      <c r="K44" s="427"/>
      <c r="L44" s="427"/>
      <c r="M44" s="427"/>
      <c r="N44" s="429"/>
    </row>
    <row r="45" spans="2:14" s="408" customFormat="1" ht="24.75" customHeight="1">
      <c r="B45" s="982"/>
      <c r="C45" s="426">
        <v>5</v>
      </c>
      <c r="D45" s="427"/>
      <c r="E45" s="427"/>
      <c r="F45" s="427"/>
      <c r="G45" s="428"/>
      <c r="H45" s="424"/>
      <c r="I45" s="984"/>
      <c r="J45" s="426">
        <v>4</v>
      </c>
      <c r="K45" s="427"/>
      <c r="L45" s="427"/>
      <c r="M45" s="427"/>
      <c r="N45" s="429"/>
    </row>
    <row r="46" spans="2:14" s="408" customFormat="1" ht="24.75" customHeight="1" thickBot="1">
      <c r="B46" s="430"/>
      <c r="C46" s="431">
        <v>4</v>
      </c>
      <c r="D46" s="432"/>
      <c r="E46" s="432"/>
      <c r="F46" s="432"/>
      <c r="G46" s="433"/>
      <c r="H46" s="424"/>
      <c r="I46" s="434"/>
      <c r="J46" s="431">
        <v>5</v>
      </c>
      <c r="K46" s="432"/>
      <c r="L46" s="432"/>
      <c r="M46" s="432"/>
      <c r="N46" s="435"/>
    </row>
    <row r="47" spans="3:12" s="408" customFormat="1" ht="15">
      <c r="C47" s="409"/>
      <c r="D47" s="436"/>
      <c r="E47" s="437"/>
      <c r="G47" s="424"/>
      <c r="H47" s="424"/>
      <c r="I47" s="424"/>
      <c r="J47" s="409"/>
      <c r="K47" s="436"/>
      <c r="L47" s="437"/>
    </row>
    <row r="48" spans="3:12" s="408" customFormat="1" ht="15.75" thickBot="1">
      <c r="C48" s="409"/>
      <c r="D48" s="438"/>
      <c r="E48" s="439"/>
      <c r="G48" s="424"/>
      <c r="H48" s="424"/>
      <c r="I48" s="424"/>
      <c r="J48" s="409"/>
      <c r="K48" s="438"/>
      <c r="L48" s="439"/>
    </row>
    <row r="49" spans="3:10" s="408" customFormat="1" ht="15">
      <c r="C49" s="409"/>
      <c r="G49" s="424"/>
      <c r="H49" s="424"/>
      <c r="I49" s="424"/>
      <c r="J49" s="409"/>
    </row>
    <row r="50" spans="3:10" s="408" customFormat="1" ht="15">
      <c r="C50" s="409"/>
      <c r="G50" s="424"/>
      <c r="H50" s="424"/>
      <c r="I50" s="424"/>
      <c r="J50" s="409"/>
    </row>
    <row r="51" spans="3:10" s="408" customFormat="1" ht="15">
      <c r="C51" s="409"/>
      <c r="G51" s="424"/>
      <c r="H51" s="424"/>
      <c r="I51" s="424"/>
      <c r="J51" s="409"/>
    </row>
    <row r="52" spans="3:10" s="408" customFormat="1" ht="15">
      <c r="C52" s="409"/>
      <c r="G52" s="424"/>
      <c r="H52" s="424"/>
      <c r="I52" s="424"/>
      <c r="J52" s="409"/>
    </row>
    <row r="53" spans="3:10" s="408" customFormat="1" ht="15.75" thickBot="1">
      <c r="C53" s="409"/>
      <c r="D53" s="416"/>
      <c r="G53" s="424"/>
      <c r="H53" s="424"/>
      <c r="I53" s="424"/>
      <c r="J53" s="409"/>
    </row>
    <row r="54" spans="2:14" s="408" customFormat="1" ht="15.75" thickBot="1">
      <c r="B54" s="417"/>
      <c r="C54" s="409"/>
      <c r="D54" s="418" t="s">
        <v>3</v>
      </c>
      <c r="E54" s="419" t="s">
        <v>6</v>
      </c>
      <c r="F54" s="419" t="s">
        <v>45</v>
      </c>
      <c r="G54" s="440" t="s">
        <v>46</v>
      </c>
      <c r="H54" s="424"/>
      <c r="I54" s="441"/>
      <c r="J54" s="409"/>
      <c r="K54" s="442" t="s">
        <v>3</v>
      </c>
      <c r="L54" s="419" t="s">
        <v>6</v>
      </c>
      <c r="M54" s="419" t="s">
        <v>45</v>
      </c>
      <c r="N54" s="420" t="s">
        <v>46</v>
      </c>
    </row>
    <row r="55" spans="2:14" s="408" customFormat="1" ht="24.75" customHeight="1">
      <c r="B55" s="981"/>
      <c r="C55" s="421">
        <v>4</v>
      </c>
      <c r="D55" s="422"/>
      <c r="E55" s="422"/>
      <c r="F55" s="422"/>
      <c r="G55" s="423"/>
      <c r="H55" s="424"/>
      <c r="I55" s="983"/>
      <c r="J55" s="421">
        <v>5</v>
      </c>
      <c r="K55" s="422"/>
      <c r="L55" s="422"/>
      <c r="M55" s="422"/>
      <c r="N55" s="425"/>
    </row>
    <row r="56" spans="2:14" s="408" customFormat="1" ht="24.75" customHeight="1">
      <c r="B56" s="982"/>
      <c r="C56" s="426">
        <v>5</v>
      </c>
      <c r="D56" s="427"/>
      <c r="E56" s="427"/>
      <c r="F56" s="427"/>
      <c r="G56" s="428"/>
      <c r="H56" s="424"/>
      <c r="I56" s="984"/>
      <c r="J56" s="426">
        <v>4</v>
      </c>
      <c r="K56" s="427"/>
      <c r="L56" s="427"/>
      <c r="M56" s="427"/>
      <c r="N56" s="429"/>
    </row>
    <row r="57" spans="2:14" s="408" customFormat="1" ht="24.75" customHeight="1">
      <c r="B57" s="982"/>
      <c r="C57" s="426">
        <v>3</v>
      </c>
      <c r="D57" s="427"/>
      <c r="E57" s="427"/>
      <c r="F57" s="427"/>
      <c r="G57" s="428"/>
      <c r="H57" s="424"/>
      <c r="I57" s="984"/>
      <c r="J57" s="426">
        <v>2</v>
      </c>
      <c r="K57" s="427"/>
      <c r="L57" s="427"/>
      <c r="M57" s="427"/>
      <c r="N57" s="429"/>
    </row>
    <row r="58" spans="2:14" s="408" customFormat="1" ht="24.75" customHeight="1" thickBot="1">
      <c r="B58" s="430"/>
      <c r="C58" s="431">
        <v>2</v>
      </c>
      <c r="D58" s="432"/>
      <c r="E58" s="432"/>
      <c r="F58" s="432"/>
      <c r="G58" s="433"/>
      <c r="H58" s="424"/>
      <c r="I58" s="434"/>
      <c r="J58" s="431">
        <v>3</v>
      </c>
      <c r="K58" s="432"/>
      <c r="L58" s="432"/>
      <c r="M58" s="432"/>
      <c r="N58" s="435"/>
    </row>
    <row r="59" spans="3:12" s="408" customFormat="1" ht="15">
      <c r="C59" s="409"/>
      <c r="D59" s="436"/>
      <c r="E59" s="437"/>
      <c r="G59" s="424"/>
      <c r="H59" s="424"/>
      <c r="I59" s="424"/>
      <c r="J59" s="409"/>
      <c r="K59" s="436"/>
      <c r="L59" s="437"/>
    </row>
    <row r="60" spans="3:12" s="408" customFormat="1" ht="15.75" thickBot="1">
      <c r="C60" s="409"/>
      <c r="D60" s="438"/>
      <c r="E60" s="439"/>
      <c r="G60" s="424"/>
      <c r="H60" s="424"/>
      <c r="I60" s="424"/>
      <c r="J60" s="409"/>
      <c r="K60" s="438"/>
      <c r="L60" s="439"/>
    </row>
    <row r="61" spans="3:10" s="408" customFormat="1" ht="15">
      <c r="C61" s="409"/>
      <c r="G61" s="424"/>
      <c r="H61" s="424"/>
      <c r="I61" s="424"/>
      <c r="J61" s="409"/>
    </row>
    <row r="62" spans="3:10" s="408" customFormat="1" ht="15">
      <c r="C62" s="409"/>
      <c r="G62" s="424"/>
      <c r="H62" s="424"/>
      <c r="I62" s="424"/>
      <c r="J62" s="409"/>
    </row>
    <row r="63" spans="3:10" s="408" customFormat="1" ht="15">
      <c r="C63" s="409"/>
      <c r="G63" s="424"/>
      <c r="H63" s="424"/>
      <c r="J63" s="409"/>
    </row>
    <row r="64" spans="3:10" s="408" customFormat="1" ht="15">
      <c r="C64" s="409"/>
      <c r="G64" s="424"/>
      <c r="H64" s="424"/>
      <c r="I64" s="424"/>
      <c r="J64" s="409"/>
    </row>
    <row r="65" spans="3:10" s="408" customFormat="1" ht="15">
      <c r="C65" s="409"/>
      <c r="F65" s="985" t="s">
        <v>73</v>
      </c>
      <c r="G65" s="985"/>
      <c r="H65" s="985"/>
      <c r="I65" s="445"/>
      <c r="J65" s="409"/>
    </row>
    <row r="66" spans="3:10" s="408" customFormat="1" ht="15">
      <c r="C66" s="409"/>
      <c r="G66" s="424"/>
      <c r="H66" s="424"/>
      <c r="J66" s="409"/>
    </row>
    <row r="67" spans="3:10" s="408" customFormat="1" ht="15">
      <c r="C67" s="409"/>
      <c r="J67" s="409"/>
    </row>
    <row r="68" spans="3:10" s="408" customFormat="1" ht="15">
      <c r="C68" s="409"/>
      <c r="J68" s="409"/>
    </row>
    <row r="69" spans="2:10" s="408" customFormat="1" ht="15.75" customHeight="1">
      <c r="B69" s="986" t="str">
        <f>$B$3</f>
        <v>SP     2016 - 17</v>
      </c>
      <c r="C69" s="409"/>
      <c r="J69" s="409"/>
    </row>
    <row r="70" spans="2:14" s="408" customFormat="1" ht="21" customHeight="1">
      <c r="B70" s="986"/>
      <c r="C70" s="409"/>
      <c r="D70" s="987" t="s">
        <v>185</v>
      </c>
      <c r="E70" s="988"/>
      <c r="F70" s="988"/>
      <c r="G70" s="988"/>
      <c r="H70" s="988"/>
      <c r="I70" s="988"/>
      <c r="J70" s="991" t="str">
        <f>$J$4</f>
        <v>Vrútky</v>
      </c>
      <c r="K70" s="991"/>
      <c r="L70" s="991"/>
      <c r="M70" s="989">
        <f>$M$4</f>
        <v>45017</v>
      </c>
      <c r="N70" s="989"/>
    </row>
    <row r="71" spans="1:12" s="408" customFormat="1" ht="15.75" customHeight="1">
      <c r="A71" s="410"/>
      <c r="B71" s="986"/>
      <c r="C71" s="411"/>
      <c r="J71" s="411"/>
      <c r="K71" s="412"/>
      <c r="L71" s="411"/>
    </row>
    <row r="72" spans="1:12" s="408" customFormat="1" ht="15.75" customHeight="1">
      <c r="A72" s="410"/>
      <c r="B72" s="413"/>
      <c r="C72" s="411"/>
      <c r="J72" s="411"/>
      <c r="K72" s="412"/>
      <c r="L72" s="411"/>
    </row>
    <row r="73" spans="2:14" s="408" customFormat="1" ht="15.75" customHeight="1">
      <c r="B73" s="414"/>
      <c r="C73" s="409"/>
      <c r="D73" s="415"/>
      <c r="E73" s="415"/>
      <c r="F73" s="415"/>
      <c r="G73" s="415"/>
      <c r="J73" s="409"/>
      <c r="K73" s="415"/>
      <c r="L73" s="415"/>
      <c r="M73" s="415"/>
      <c r="N73" s="415"/>
    </row>
    <row r="74" spans="2:14" s="408" customFormat="1" ht="15.75" customHeight="1" thickBot="1">
      <c r="B74" s="414"/>
      <c r="C74" s="409"/>
      <c r="D74" s="416"/>
      <c r="E74" s="416"/>
      <c r="F74" s="416"/>
      <c r="G74" s="416"/>
      <c r="J74" s="409"/>
      <c r="K74" s="416"/>
      <c r="L74" s="416"/>
      <c r="M74" s="416"/>
      <c r="N74" s="416"/>
    </row>
    <row r="75" spans="2:14" s="408" customFormat="1" ht="15.75" thickBot="1">
      <c r="B75" s="417"/>
      <c r="C75" s="409"/>
      <c r="D75" s="418" t="s">
        <v>3</v>
      </c>
      <c r="E75" s="419" t="s">
        <v>6</v>
      </c>
      <c r="F75" s="419" t="s">
        <v>45</v>
      </c>
      <c r="G75" s="420" t="s">
        <v>46</v>
      </c>
      <c r="I75" s="417"/>
      <c r="J75" s="409"/>
      <c r="K75" s="418" t="s">
        <v>3</v>
      </c>
      <c r="L75" s="419" t="s">
        <v>6</v>
      </c>
      <c r="M75" s="419" t="s">
        <v>45</v>
      </c>
      <c r="N75" s="420" t="s">
        <v>46</v>
      </c>
    </row>
    <row r="76" spans="2:14" s="408" customFormat="1" ht="24.75" customHeight="1">
      <c r="B76" s="981"/>
      <c r="C76" s="421">
        <v>2</v>
      </c>
      <c r="D76" s="422"/>
      <c r="E76" s="422"/>
      <c r="F76" s="422"/>
      <c r="G76" s="423"/>
      <c r="H76" s="424"/>
      <c r="I76" s="983"/>
      <c r="J76" s="421">
        <v>3</v>
      </c>
      <c r="K76" s="422"/>
      <c r="L76" s="422"/>
      <c r="M76" s="422"/>
      <c r="N76" s="425"/>
    </row>
    <row r="77" spans="2:14" s="408" customFormat="1" ht="24.75" customHeight="1">
      <c r="B77" s="982"/>
      <c r="C77" s="426">
        <v>3</v>
      </c>
      <c r="D77" s="427"/>
      <c r="E77" s="427"/>
      <c r="F77" s="427"/>
      <c r="G77" s="428"/>
      <c r="H77" s="424"/>
      <c r="I77" s="984"/>
      <c r="J77" s="426">
        <v>2</v>
      </c>
      <c r="K77" s="427"/>
      <c r="L77" s="427"/>
      <c r="M77" s="427"/>
      <c r="N77" s="429"/>
    </row>
    <row r="78" spans="2:14" s="408" customFormat="1" ht="24.75" customHeight="1">
      <c r="B78" s="982"/>
      <c r="C78" s="426">
        <v>5</v>
      </c>
      <c r="D78" s="427"/>
      <c r="E78" s="427"/>
      <c r="F78" s="427"/>
      <c r="G78" s="428"/>
      <c r="H78" s="424"/>
      <c r="I78" s="984"/>
      <c r="J78" s="426">
        <v>4</v>
      </c>
      <c r="K78" s="427"/>
      <c r="L78" s="427"/>
      <c r="M78" s="427"/>
      <c r="N78" s="429"/>
    </row>
    <row r="79" spans="2:14" s="408" customFormat="1" ht="24.75" customHeight="1" thickBot="1">
      <c r="B79" s="430"/>
      <c r="C79" s="431">
        <v>4</v>
      </c>
      <c r="D79" s="432"/>
      <c r="E79" s="432"/>
      <c r="F79" s="432"/>
      <c r="G79" s="433"/>
      <c r="H79" s="424"/>
      <c r="I79" s="434"/>
      <c r="J79" s="431">
        <v>5</v>
      </c>
      <c r="K79" s="432"/>
      <c r="L79" s="432"/>
      <c r="M79" s="432"/>
      <c r="N79" s="435"/>
    </row>
    <row r="80" spans="3:12" s="408" customFormat="1" ht="15">
      <c r="C80" s="409"/>
      <c r="D80" s="436"/>
      <c r="E80" s="437"/>
      <c r="G80" s="424"/>
      <c r="H80" s="424"/>
      <c r="I80" s="424"/>
      <c r="J80" s="409"/>
      <c r="K80" s="436"/>
      <c r="L80" s="437"/>
    </row>
    <row r="81" spans="3:12" s="408" customFormat="1" ht="15.75" thickBot="1">
      <c r="C81" s="409"/>
      <c r="D81" s="438"/>
      <c r="E81" s="439"/>
      <c r="G81" s="424"/>
      <c r="H81" s="424"/>
      <c r="I81" s="424"/>
      <c r="J81" s="409"/>
      <c r="K81" s="438"/>
      <c r="L81" s="439"/>
    </row>
    <row r="82" spans="3:10" s="408" customFormat="1" ht="15">
      <c r="C82" s="409"/>
      <c r="G82" s="424"/>
      <c r="H82" s="424"/>
      <c r="I82" s="424"/>
      <c r="J82" s="409"/>
    </row>
    <row r="83" spans="3:10" s="408" customFormat="1" ht="15">
      <c r="C83" s="409"/>
      <c r="G83" s="424"/>
      <c r="H83" s="424"/>
      <c r="I83" s="424"/>
      <c r="J83" s="409"/>
    </row>
    <row r="84" spans="3:10" s="408" customFormat="1" ht="15">
      <c r="C84" s="409"/>
      <c r="G84" s="424"/>
      <c r="H84" s="424"/>
      <c r="I84" s="424"/>
      <c r="J84" s="409"/>
    </row>
    <row r="85" spans="3:10" s="408" customFormat="1" ht="15">
      <c r="C85" s="409"/>
      <c r="G85" s="424"/>
      <c r="H85" s="424"/>
      <c r="I85" s="424"/>
      <c r="J85" s="409"/>
    </row>
    <row r="86" spans="3:10" s="408" customFormat="1" ht="15.75" thickBot="1">
      <c r="C86" s="409"/>
      <c r="D86" s="416"/>
      <c r="G86" s="424"/>
      <c r="H86" s="424"/>
      <c r="I86" s="424"/>
      <c r="J86" s="409"/>
    </row>
    <row r="87" spans="2:14" s="408" customFormat="1" ht="15.75" thickBot="1">
      <c r="B87" s="417"/>
      <c r="C87" s="409"/>
      <c r="D87" s="418" t="s">
        <v>3</v>
      </c>
      <c r="E87" s="419" t="s">
        <v>6</v>
      </c>
      <c r="F87" s="419" t="s">
        <v>45</v>
      </c>
      <c r="G87" s="440" t="s">
        <v>46</v>
      </c>
      <c r="H87" s="424"/>
      <c r="I87" s="441"/>
      <c r="J87" s="409"/>
      <c r="K87" s="442" t="s">
        <v>3</v>
      </c>
      <c r="L87" s="419" t="s">
        <v>6</v>
      </c>
      <c r="M87" s="419" t="s">
        <v>45</v>
      </c>
      <c r="N87" s="420" t="s">
        <v>46</v>
      </c>
    </row>
    <row r="88" spans="2:14" s="408" customFormat="1" ht="24.75" customHeight="1">
      <c r="B88" s="981"/>
      <c r="C88" s="421">
        <v>4</v>
      </c>
      <c r="D88" s="422"/>
      <c r="E88" s="422"/>
      <c r="F88" s="422"/>
      <c r="G88" s="423"/>
      <c r="H88" s="424"/>
      <c r="I88" s="983"/>
      <c r="J88" s="421">
        <v>5</v>
      </c>
      <c r="K88" s="422"/>
      <c r="L88" s="422"/>
      <c r="M88" s="422"/>
      <c r="N88" s="425"/>
    </row>
    <row r="89" spans="2:14" s="408" customFormat="1" ht="24.75" customHeight="1">
      <c r="B89" s="982"/>
      <c r="C89" s="426">
        <v>5</v>
      </c>
      <c r="D89" s="427"/>
      <c r="E89" s="427"/>
      <c r="F89" s="427"/>
      <c r="G89" s="428"/>
      <c r="H89" s="424"/>
      <c r="I89" s="984"/>
      <c r="J89" s="426">
        <v>4</v>
      </c>
      <c r="K89" s="427"/>
      <c r="L89" s="427"/>
      <c r="M89" s="427"/>
      <c r="N89" s="429"/>
    </row>
    <row r="90" spans="2:14" s="408" customFormat="1" ht="24.75" customHeight="1">
      <c r="B90" s="982"/>
      <c r="C90" s="426">
        <v>3</v>
      </c>
      <c r="D90" s="427"/>
      <c r="E90" s="427"/>
      <c r="F90" s="427"/>
      <c r="G90" s="428"/>
      <c r="H90" s="424"/>
      <c r="I90" s="984"/>
      <c r="J90" s="426">
        <v>2</v>
      </c>
      <c r="K90" s="427"/>
      <c r="L90" s="427"/>
      <c r="M90" s="427"/>
      <c r="N90" s="429"/>
    </row>
    <row r="91" spans="2:14" s="408" customFormat="1" ht="24.75" customHeight="1" thickBot="1">
      <c r="B91" s="430"/>
      <c r="C91" s="431">
        <v>2</v>
      </c>
      <c r="D91" s="432"/>
      <c r="E91" s="432"/>
      <c r="F91" s="432"/>
      <c r="G91" s="433"/>
      <c r="H91" s="424"/>
      <c r="I91" s="434"/>
      <c r="J91" s="431">
        <v>3</v>
      </c>
      <c r="K91" s="432"/>
      <c r="L91" s="432"/>
      <c r="M91" s="432"/>
      <c r="N91" s="435"/>
    </row>
    <row r="92" spans="3:12" s="408" customFormat="1" ht="15">
      <c r="C92" s="409"/>
      <c r="D92" s="436"/>
      <c r="E92" s="437"/>
      <c r="G92" s="424"/>
      <c r="H92" s="424"/>
      <c r="I92" s="424"/>
      <c r="J92" s="409"/>
      <c r="K92" s="436"/>
      <c r="L92" s="437"/>
    </row>
    <row r="93" spans="3:12" s="408" customFormat="1" ht="15.75" thickBot="1">
      <c r="C93" s="409"/>
      <c r="D93" s="438"/>
      <c r="E93" s="439"/>
      <c r="G93" s="424"/>
      <c r="H93" s="424"/>
      <c r="I93" s="424"/>
      <c r="J93" s="409"/>
      <c r="K93" s="438"/>
      <c r="L93" s="439"/>
    </row>
    <row r="94" spans="3:10" s="408" customFormat="1" ht="15">
      <c r="C94" s="409"/>
      <c r="G94" s="424"/>
      <c r="H94" s="424"/>
      <c r="I94" s="424"/>
      <c r="J94" s="409"/>
    </row>
    <row r="95" spans="3:10" s="408" customFormat="1" ht="15">
      <c r="C95" s="409"/>
      <c r="G95" s="424"/>
      <c r="H95" s="424"/>
      <c r="I95" s="424"/>
      <c r="J95" s="409"/>
    </row>
    <row r="96" spans="3:10" s="408" customFormat="1" ht="15">
      <c r="C96" s="409"/>
      <c r="G96" s="424"/>
      <c r="H96" s="424"/>
      <c r="J96" s="409"/>
    </row>
    <row r="97" spans="3:10" s="408" customFormat="1" ht="15">
      <c r="C97" s="409"/>
      <c r="G97" s="424"/>
      <c r="H97" s="424"/>
      <c r="I97" s="424"/>
      <c r="J97" s="409"/>
    </row>
    <row r="98" spans="3:10" s="408" customFormat="1" ht="15">
      <c r="C98" s="409"/>
      <c r="F98" s="985" t="s">
        <v>73</v>
      </c>
      <c r="G98" s="985"/>
      <c r="H98" s="985"/>
      <c r="I98" s="445"/>
      <c r="J98" s="409"/>
    </row>
    <row r="99" spans="3:10" s="408" customFormat="1" ht="15">
      <c r="C99" s="409"/>
      <c r="G99" s="424"/>
      <c r="H99" s="424"/>
      <c r="J99" s="409"/>
    </row>
    <row r="100" spans="3:10" s="408" customFormat="1" ht="15">
      <c r="C100" s="409"/>
      <c r="J100" s="409"/>
    </row>
    <row r="101" spans="3:10" s="408" customFormat="1" ht="15">
      <c r="C101" s="409"/>
      <c r="J101" s="409"/>
    </row>
    <row r="102" spans="2:10" s="408" customFormat="1" ht="15.75" customHeight="1">
      <c r="B102" s="986" t="str">
        <f>$B$3</f>
        <v>SP     2016 - 17</v>
      </c>
      <c r="C102" s="409"/>
      <c r="J102" s="409"/>
    </row>
    <row r="103" spans="2:14" s="408" customFormat="1" ht="21" customHeight="1">
      <c r="B103" s="986"/>
      <c r="C103" s="409"/>
      <c r="D103" s="987" t="s">
        <v>184</v>
      </c>
      <c r="E103" s="988"/>
      <c r="F103" s="988"/>
      <c r="G103" s="988"/>
      <c r="H103" s="988"/>
      <c r="I103" s="988"/>
      <c r="J103" s="991" t="str">
        <f>$J$4</f>
        <v>Vrútky</v>
      </c>
      <c r="K103" s="991"/>
      <c r="L103" s="991"/>
      <c r="M103" s="989">
        <f>$M$4</f>
        <v>45017</v>
      </c>
      <c r="N103" s="989"/>
    </row>
    <row r="104" spans="1:12" s="408" customFormat="1" ht="15.75" customHeight="1">
      <c r="A104" s="410"/>
      <c r="B104" s="986"/>
      <c r="C104" s="411"/>
      <c r="J104" s="411"/>
      <c r="K104" s="412"/>
      <c r="L104" s="411"/>
    </row>
    <row r="105" spans="1:12" s="408" customFormat="1" ht="15.75" customHeight="1">
      <c r="A105" s="410"/>
      <c r="B105" s="413"/>
      <c r="C105" s="411"/>
      <c r="J105" s="411"/>
      <c r="K105" s="412"/>
      <c r="L105" s="411"/>
    </row>
    <row r="106" spans="2:14" s="408" customFormat="1" ht="15.75" customHeight="1">
      <c r="B106" s="414"/>
      <c r="C106" s="409"/>
      <c r="D106" s="415"/>
      <c r="E106" s="415"/>
      <c r="F106" s="415"/>
      <c r="G106" s="415"/>
      <c r="J106" s="409"/>
      <c r="K106" s="415"/>
      <c r="L106" s="415"/>
      <c r="M106" s="415"/>
      <c r="N106" s="415"/>
    </row>
    <row r="107" spans="2:14" s="408" customFormat="1" ht="15.75" customHeight="1" thickBot="1">
      <c r="B107" s="414"/>
      <c r="C107" s="409"/>
      <c r="D107" s="416"/>
      <c r="E107" s="416"/>
      <c r="F107" s="416"/>
      <c r="G107" s="416"/>
      <c r="J107" s="409"/>
      <c r="K107" s="416"/>
      <c r="L107" s="416"/>
      <c r="M107" s="416"/>
      <c r="N107" s="416"/>
    </row>
    <row r="108" spans="2:14" s="408" customFormat="1" ht="15.75" thickBot="1">
      <c r="B108" s="417"/>
      <c r="C108" s="409"/>
      <c r="D108" s="418" t="s">
        <v>3</v>
      </c>
      <c r="E108" s="419" t="s">
        <v>6</v>
      </c>
      <c r="F108" s="419" t="s">
        <v>45</v>
      </c>
      <c r="G108" s="420" t="s">
        <v>46</v>
      </c>
      <c r="I108" s="417"/>
      <c r="J108" s="409"/>
      <c r="K108" s="418" t="s">
        <v>3</v>
      </c>
      <c r="L108" s="419" t="s">
        <v>6</v>
      </c>
      <c r="M108" s="419" t="s">
        <v>45</v>
      </c>
      <c r="N108" s="420" t="s">
        <v>46</v>
      </c>
    </row>
    <row r="109" spans="2:14" s="408" customFormat="1" ht="24.75" customHeight="1">
      <c r="B109" s="981"/>
      <c r="C109" s="421">
        <v>2</v>
      </c>
      <c r="D109" s="422"/>
      <c r="E109" s="422"/>
      <c r="F109" s="422"/>
      <c r="G109" s="423"/>
      <c r="H109" s="424"/>
      <c r="I109" s="983"/>
      <c r="J109" s="421">
        <v>3</v>
      </c>
      <c r="K109" s="422"/>
      <c r="L109" s="422"/>
      <c r="M109" s="422"/>
      <c r="N109" s="425"/>
    </row>
    <row r="110" spans="2:14" s="408" customFormat="1" ht="24.75" customHeight="1">
      <c r="B110" s="982"/>
      <c r="C110" s="426">
        <v>3</v>
      </c>
      <c r="D110" s="427"/>
      <c r="E110" s="427"/>
      <c r="F110" s="427"/>
      <c r="G110" s="428"/>
      <c r="H110" s="424"/>
      <c r="I110" s="984"/>
      <c r="J110" s="426">
        <v>2</v>
      </c>
      <c r="K110" s="427"/>
      <c r="L110" s="427"/>
      <c r="M110" s="427"/>
      <c r="N110" s="429"/>
    </row>
    <row r="111" spans="2:14" s="408" customFormat="1" ht="24.75" customHeight="1">
      <c r="B111" s="982"/>
      <c r="C111" s="426">
        <v>5</v>
      </c>
      <c r="D111" s="427"/>
      <c r="E111" s="427"/>
      <c r="F111" s="427"/>
      <c r="G111" s="428"/>
      <c r="H111" s="424"/>
      <c r="I111" s="984"/>
      <c r="J111" s="426">
        <v>4</v>
      </c>
      <c r="K111" s="427"/>
      <c r="L111" s="427"/>
      <c r="M111" s="427"/>
      <c r="N111" s="429"/>
    </row>
    <row r="112" spans="2:14" s="408" customFormat="1" ht="24.75" customHeight="1" thickBot="1">
      <c r="B112" s="430"/>
      <c r="C112" s="431">
        <v>4</v>
      </c>
      <c r="D112" s="432"/>
      <c r="E112" s="432"/>
      <c r="F112" s="432"/>
      <c r="G112" s="433"/>
      <c r="H112" s="424"/>
      <c r="I112" s="434"/>
      <c r="J112" s="431">
        <v>5</v>
      </c>
      <c r="K112" s="432"/>
      <c r="L112" s="432"/>
      <c r="M112" s="432"/>
      <c r="N112" s="435"/>
    </row>
    <row r="113" spans="3:12" s="408" customFormat="1" ht="15">
      <c r="C113" s="409"/>
      <c r="D113" s="436"/>
      <c r="E113" s="437"/>
      <c r="G113" s="424"/>
      <c r="H113" s="424"/>
      <c r="I113" s="424"/>
      <c r="J113" s="409"/>
      <c r="K113" s="436"/>
      <c r="L113" s="437"/>
    </row>
    <row r="114" spans="3:12" s="408" customFormat="1" ht="15.75" thickBot="1">
      <c r="C114" s="409"/>
      <c r="D114" s="438"/>
      <c r="E114" s="439"/>
      <c r="G114" s="424"/>
      <c r="H114" s="424"/>
      <c r="I114" s="424"/>
      <c r="J114" s="409"/>
      <c r="K114" s="438"/>
      <c r="L114" s="439"/>
    </row>
    <row r="115" spans="3:10" s="408" customFormat="1" ht="15">
      <c r="C115" s="409"/>
      <c r="G115" s="424"/>
      <c r="H115" s="424"/>
      <c r="I115" s="424"/>
      <c r="J115" s="409"/>
    </row>
    <row r="116" spans="3:10" s="408" customFormat="1" ht="15">
      <c r="C116" s="409"/>
      <c r="G116" s="424"/>
      <c r="H116" s="424"/>
      <c r="I116" s="424"/>
      <c r="J116" s="409"/>
    </row>
    <row r="117" spans="3:10" s="408" customFormat="1" ht="15">
      <c r="C117" s="409"/>
      <c r="G117" s="424"/>
      <c r="H117" s="424"/>
      <c r="I117" s="424"/>
      <c r="J117" s="409"/>
    </row>
    <row r="118" spans="3:10" s="408" customFormat="1" ht="15">
      <c r="C118" s="409"/>
      <c r="G118" s="424"/>
      <c r="H118" s="424"/>
      <c r="I118" s="424"/>
      <c r="J118" s="409"/>
    </row>
    <row r="119" spans="3:10" s="408" customFormat="1" ht="15.75" thickBot="1">
      <c r="C119" s="409"/>
      <c r="D119" s="416"/>
      <c r="G119" s="424"/>
      <c r="H119" s="424"/>
      <c r="I119" s="424"/>
      <c r="J119" s="409"/>
    </row>
    <row r="120" spans="2:14" s="408" customFormat="1" ht="15.75" thickBot="1">
      <c r="B120" s="417"/>
      <c r="C120" s="409"/>
      <c r="D120" s="418" t="s">
        <v>3</v>
      </c>
      <c r="E120" s="419" t="s">
        <v>6</v>
      </c>
      <c r="F120" s="419" t="s">
        <v>45</v>
      </c>
      <c r="G120" s="440" t="s">
        <v>46</v>
      </c>
      <c r="H120" s="424"/>
      <c r="I120" s="441"/>
      <c r="J120" s="409"/>
      <c r="K120" s="442" t="s">
        <v>3</v>
      </c>
      <c r="L120" s="419" t="s">
        <v>6</v>
      </c>
      <c r="M120" s="419" t="s">
        <v>45</v>
      </c>
      <c r="N120" s="420" t="s">
        <v>46</v>
      </c>
    </row>
    <row r="121" spans="2:14" s="408" customFormat="1" ht="24.75" customHeight="1">
      <c r="B121" s="981"/>
      <c r="C121" s="421">
        <v>4</v>
      </c>
      <c r="D121" s="422"/>
      <c r="E121" s="422"/>
      <c r="F121" s="422"/>
      <c r="G121" s="423"/>
      <c r="H121" s="424"/>
      <c r="I121" s="983"/>
      <c r="J121" s="421">
        <v>5</v>
      </c>
      <c r="K121" s="422"/>
      <c r="L121" s="422"/>
      <c r="M121" s="422"/>
      <c r="N121" s="425"/>
    </row>
    <row r="122" spans="2:14" s="408" customFormat="1" ht="24.75" customHeight="1">
      <c r="B122" s="982"/>
      <c r="C122" s="426">
        <v>5</v>
      </c>
      <c r="D122" s="427"/>
      <c r="E122" s="427"/>
      <c r="F122" s="427"/>
      <c r="G122" s="428"/>
      <c r="H122" s="424"/>
      <c r="I122" s="984"/>
      <c r="J122" s="426">
        <v>4</v>
      </c>
      <c r="K122" s="427"/>
      <c r="L122" s="427"/>
      <c r="M122" s="427"/>
      <c r="N122" s="429"/>
    </row>
    <row r="123" spans="2:14" s="408" customFormat="1" ht="24.75" customHeight="1">
      <c r="B123" s="982"/>
      <c r="C123" s="426">
        <v>3</v>
      </c>
      <c r="D123" s="427"/>
      <c r="E123" s="427"/>
      <c r="F123" s="427"/>
      <c r="G123" s="428"/>
      <c r="H123" s="424"/>
      <c r="I123" s="984"/>
      <c r="J123" s="426">
        <v>2</v>
      </c>
      <c r="K123" s="427"/>
      <c r="L123" s="427"/>
      <c r="M123" s="427"/>
      <c r="N123" s="429"/>
    </row>
    <row r="124" spans="2:14" s="408" customFormat="1" ht="24.75" customHeight="1" thickBot="1">
      <c r="B124" s="430"/>
      <c r="C124" s="431">
        <v>2</v>
      </c>
      <c r="D124" s="432"/>
      <c r="E124" s="432"/>
      <c r="F124" s="432"/>
      <c r="G124" s="433"/>
      <c r="H124" s="424"/>
      <c r="I124" s="434"/>
      <c r="J124" s="431">
        <v>3</v>
      </c>
      <c r="K124" s="432"/>
      <c r="L124" s="432"/>
      <c r="M124" s="432"/>
      <c r="N124" s="435"/>
    </row>
    <row r="125" spans="3:12" s="408" customFormat="1" ht="15">
      <c r="C125" s="409"/>
      <c r="D125" s="436"/>
      <c r="E125" s="437"/>
      <c r="G125" s="424"/>
      <c r="H125" s="424"/>
      <c r="I125" s="424"/>
      <c r="J125" s="409"/>
      <c r="K125" s="436"/>
      <c r="L125" s="437"/>
    </row>
    <row r="126" spans="3:12" s="408" customFormat="1" ht="15.75" thickBot="1">
      <c r="C126" s="409"/>
      <c r="D126" s="438"/>
      <c r="E126" s="439"/>
      <c r="G126" s="424"/>
      <c r="H126" s="424"/>
      <c r="I126" s="424"/>
      <c r="J126" s="409"/>
      <c r="K126" s="438"/>
      <c r="L126" s="439"/>
    </row>
    <row r="127" spans="3:10" s="408" customFormat="1" ht="15">
      <c r="C127" s="409"/>
      <c r="G127" s="424"/>
      <c r="H127" s="424"/>
      <c r="I127" s="424"/>
      <c r="J127" s="409"/>
    </row>
    <row r="128" spans="3:10" s="408" customFormat="1" ht="15">
      <c r="C128" s="409"/>
      <c r="G128" s="424"/>
      <c r="H128" s="424"/>
      <c r="I128" s="424"/>
      <c r="J128" s="409"/>
    </row>
    <row r="129" spans="3:10" s="408" customFormat="1" ht="15">
      <c r="C129" s="409"/>
      <c r="G129" s="424"/>
      <c r="H129" s="424"/>
      <c r="J129" s="409"/>
    </row>
    <row r="130" spans="3:10" s="408" customFormat="1" ht="15">
      <c r="C130" s="409"/>
      <c r="G130" s="424"/>
      <c r="H130" s="424"/>
      <c r="I130" s="424"/>
      <c r="J130" s="409"/>
    </row>
    <row r="131" spans="3:10" s="408" customFormat="1" ht="15">
      <c r="C131" s="409"/>
      <c r="F131" s="985" t="s">
        <v>73</v>
      </c>
      <c r="G131" s="985"/>
      <c r="H131" s="985"/>
      <c r="I131" s="445"/>
      <c r="J131" s="409"/>
    </row>
    <row r="132" spans="3:10" s="408" customFormat="1" ht="15">
      <c r="C132" s="409"/>
      <c r="G132" s="424"/>
      <c r="H132" s="424"/>
      <c r="J132" s="409"/>
    </row>
    <row r="133" spans="3:10" s="408" customFormat="1" ht="15">
      <c r="C133" s="409"/>
      <c r="J133" s="409"/>
    </row>
    <row r="134" spans="3:10" s="408" customFormat="1" ht="15">
      <c r="C134" s="409"/>
      <c r="J134" s="409"/>
    </row>
    <row r="135" spans="2:10" s="408" customFormat="1" ht="15.75" customHeight="1">
      <c r="B135" s="986" t="str">
        <f>$B$3</f>
        <v>SP     2016 - 17</v>
      </c>
      <c r="C135" s="409"/>
      <c r="J135" s="409"/>
    </row>
    <row r="136" spans="2:14" s="408" customFormat="1" ht="21" customHeight="1">
      <c r="B136" s="986"/>
      <c r="C136" s="409"/>
      <c r="D136" s="987" t="s">
        <v>183</v>
      </c>
      <c r="E136" s="988"/>
      <c r="F136" s="988"/>
      <c r="G136" s="988"/>
      <c r="H136" s="988"/>
      <c r="I136" s="988"/>
      <c r="J136" s="991" t="str">
        <f>$J$4</f>
        <v>Vrútky</v>
      </c>
      <c r="K136" s="991"/>
      <c r="L136" s="991"/>
      <c r="M136" s="989">
        <f>$M$4</f>
        <v>45017</v>
      </c>
      <c r="N136" s="989"/>
    </row>
    <row r="137" spans="1:12" s="408" customFormat="1" ht="15.75" customHeight="1">
      <c r="A137" s="410"/>
      <c r="B137" s="986"/>
      <c r="C137" s="411"/>
      <c r="J137" s="411"/>
      <c r="K137" s="412"/>
      <c r="L137" s="411"/>
    </row>
    <row r="138" spans="1:12" s="408" customFormat="1" ht="15.75" customHeight="1">
      <c r="A138" s="410"/>
      <c r="B138" s="413"/>
      <c r="C138" s="411"/>
      <c r="J138" s="411"/>
      <c r="K138" s="412"/>
      <c r="L138" s="411"/>
    </row>
    <row r="139" spans="2:14" s="408" customFormat="1" ht="15.75" customHeight="1">
      <c r="B139" s="414"/>
      <c r="C139" s="409"/>
      <c r="D139" s="415"/>
      <c r="E139" s="415"/>
      <c r="F139" s="415"/>
      <c r="G139" s="415"/>
      <c r="J139" s="409"/>
      <c r="K139" s="415"/>
      <c r="L139" s="415"/>
      <c r="M139" s="415"/>
      <c r="N139" s="415"/>
    </row>
    <row r="140" spans="2:14" s="408" customFormat="1" ht="15.75" customHeight="1" thickBot="1">
      <c r="B140" s="414"/>
      <c r="C140" s="409"/>
      <c r="D140" s="416"/>
      <c r="E140" s="416"/>
      <c r="F140" s="416"/>
      <c r="G140" s="416"/>
      <c r="J140" s="409"/>
      <c r="K140" s="416"/>
      <c r="L140" s="416"/>
      <c r="M140" s="416"/>
      <c r="N140" s="416"/>
    </row>
    <row r="141" spans="2:14" s="408" customFormat="1" ht="15.75" thickBot="1">
      <c r="B141" s="417"/>
      <c r="C141" s="409"/>
      <c r="D141" s="418" t="s">
        <v>3</v>
      </c>
      <c r="E141" s="419" t="s">
        <v>6</v>
      </c>
      <c r="F141" s="419" t="s">
        <v>45</v>
      </c>
      <c r="G141" s="420" t="s">
        <v>46</v>
      </c>
      <c r="I141" s="417"/>
      <c r="J141" s="409"/>
      <c r="K141" s="418" t="s">
        <v>3</v>
      </c>
      <c r="L141" s="419" t="s">
        <v>6</v>
      </c>
      <c r="M141" s="419" t="s">
        <v>45</v>
      </c>
      <c r="N141" s="420" t="s">
        <v>46</v>
      </c>
    </row>
    <row r="142" spans="2:14" s="408" customFormat="1" ht="24.75" customHeight="1">
      <c r="B142" s="981"/>
      <c r="C142" s="421">
        <v>2</v>
      </c>
      <c r="D142" s="422"/>
      <c r="E142" s="422"/>
      <c r="F142" s="422"/>
      <c r="G142" s="423"/>
      <c r="H142" s="424"/>
      <c r="I142" s="983"/>
      <c r="J142" s="421">
        <v>3</v>
      </c>
      <c r="K142" s="422"/>
      <c r="L142" s="422"/>
      <c r="M142" s="422"/>
      <c r="N142" s="425"/>
    </row>
    <row r="143" spans="2:14" s="408" customFormat="1" ht="24.75" customHeight="1">
      <c r="B143" s="982"/>
      <c r="C143" s="426">
        <v>3</v>
      </c>
      <c r="D143" s="427"/>
      <c r="E143" s="427"/>
      <c r="F143" s="427"/>
      <c r="G143" s="428"/>
      <c r="H143" s="424"/>
      <c r="I143" s="984"/>
      <c r="J143" s="426">
        <v>2</v>
      </c>
      <c r="K143" s="427"/>
      <c r="L143" s="427"/>
      <c r="M143" s="427"/>
      <c r="N143" s="429"/>
    </row>
    <row r="144" spans="2:14" s="408" customFormat="1" ht="24.75" customHeight="1">
      <c r="B144" s="982"/>
      <c r="C144" s="426">
        <v>5</v>
      </c>
      <c r="D144" s="427"/>
      <c r="E144" s="427"/>
      <c r="F144" s="427"/>
      <c r="G144" s="428"/>
      <c r="H144" s="424"/>
      <c r="I144" s="984"/>
      <c r="J144" s="426">
        <v>4</v>
      </c>
      <c r="K144" s="427"/>
      <c r="L144" s="427"/>
      <c r="M144" s="427"/>
      <c r="N144" s="429"/>
    </row>
    <row r="145" spans="2:14" s="408" customFormat="1" ht="24.75" customHeight="1" thickBot="1">
      <c r="B145" s="430"/>
      <c r="C145" s="431">
        <v>4</v>
      </c>
      <c r="D145" s="432"/>
      <c r="E145" s="432"/>
      <c r="F145" s="432"/>
      <c r="G145" s="433"/>
      <c r="H145" s="424"/>
      <c r="I145" s="434"/>
      <c r="J145" s="431">
        <v>5</v>
      </c>
      <c r="K145" s="432"/>
      <c r="L145" s="432"/>
      <c r="M145" s="432"/>
      <c r="N145" s="435"/>
    </row>
    <row r="146" spans="3:12" s="408" customFormat="1" ht="15">
      <c r="C146" s="409"/>
      <c r="D146" s="436"/>
      <c r="E146" s="437"/>
      <c r="G146" s="424"/>
      <c r="H146" s="424"/>
      <c r="I146" s="424"/>
      <c r="J146" s="409"/>
      <c r="K146" s="436"/>
      <c r="L146" s="437"/>
    </row>
    <row r="147" spans="3:12" s="408" customFormat="1" ht="15.75" thickBot="1">
      <c r="C147" s="409"/>
      <c r="D147" s="438"/>
      <c r="E147" s="439"/>
      <c r="G147" s="424"/>
      <c r="H147" s="424"/>
      <c r="I147" s="424"/>
      <c r="J147" s="409"/>
      <c r="K147" s="438"/>
      <c r="L147" s="439"/>
    </row>
    <row r="148" spans="3:10" s="408" customFormat="1" ht="15">
      <c r="C148" s="409"/>
      <c r="G148" s="424"/>
      <c r="H148" s="424"/>
      <c r="I148" s="424"/>
      <c r="J148" s="409"/>
    </row>
    <row r="149" spans="3:10" s="408" customFormat="1" ht="15">
      <c r="C149" s="409"/>
      <c r="G149" s="424"/>
      <c r="H149" s="424"/>
      <c r="I149" s="424"/>
      <c r="J149" s="409"/>
    </row>
    <row r="150" spans="3:10" s="408" customFormat="1" ht="15">
      <c r="C150" s="409"/>
      <c r="G150" s="424"/>
      <c r="H150" s="424"/>
      <c r="I150" s="424"/>
      <c r="J150" s="409"/>
    </row>
    <row r="151" spans="3:10" s="408" customFormat="1" ht="15">
      <c r="C151" s="409"/>
      <c r="G151" s="424"/>
      <c r="H151" s="424"/>
      <c r="I151" s="424"/>
      <c r="J151" s="409"/>
    </row>
    <row r="152" spans="3:10" s="408" customFormat="1" ht="15.75" thickBot="1">
      <c r="C152" s="409"/>
      <c r="D152" s="416"/>
      <c r="G152" s="424"/>
      <c r="H152" s="424"/>
      <c r="I152" s="424"/>
      <c r="J152" s="409"/>
    </row>
    <row r="153" spans="2:14" s="408" customFormat="1" ht="15.75" thickBot="1">
      <c r="B153" s="417"/>
      <c r="C153" s="409"/>
      <c r="D153" s="418" t="s">
        <v>3</v>
      </c>
      <c r="E153" s="419" t="s">
        <v>6</v>
      </c>
      <c r="F153" s="419" t="s">
        <v>45</v>
      </c>
      <c r="G153" s="440" t="s">
        <v>46</v>
      </c>
      <c r="H153" s="424"/>
      <c r="I153" s="441"/>
      <c r="J153" s="409"/>
      <c r="K153" s="442" t="s">
        <v>3</v>
      </c>
      <c r="L153" s="419" t="s">
        <v>6</v>
      </c>
      <c r="M153" s="419" t="s">
        <v>45</v>
      </c>
      <c r="N153" s="420" t="s">
        <v>46</v>
      </c>
    </row>
    <row r="154" spans="2:14" s="408" customFormat="1" ht="24.75" customHeight="1">
      <c r="B154" s="981"/>
      <c r="C154" s="421">
        <v>4</v>
      </c>
      <c r="D154" s="422"/>
      <c r="E154" s="422"/>
      <c r="F154" s="422"/>
      <c r="G154" s="423"/>
      <c r="H154" s="424"/>
      <c r="I154" s="983"/>
      <c r="J154" s="421">
        <v>5</v>
      </c>
      <c r="K154" s="422"/>
      <c r="L154" s="422"/>
      <c r="M154" s="422"/>
      <c r="N154" s="425"/>
    </row>
    <row r="155" spans="2:14" s="408" customFormat="1" ht="24.75" customHeight="1">
      <c r="B155" s="982"/>
      <c r="C155" s="426">
        <v>5</v>
      </c>
      <c r="D155" s="427"/>
      <c r="E155" s="427"/>
      <c r="F155" s="427"/>
      <c r="G155" s="428"/>
      <c r="H155" s="424"/>
      <c r="I155" s="984"/>
      <c r="J155" s="426">
        <v>4</v>
      </c>
      <c r="K155" s="427"/>
      <c r="L155" s="427"/>
      <c r="M155" s="427"/>
      <c r="N155" s="429"/>
    </row>
    <row r="156" spans="2:14" s="408" customFormat="1" ht="24.75" customHeight="1">
      <c r="B156" s="982"/>
      <c r="C156" s="426">
        <v>3</v>
      </c>
      <c r="D156" s="427"/>
      <c r="E156" s="427"/>
      <c r="F156" s="427"/>
      <c r="G156" s="428"/>
      <c r="H156" s="424"/>
      <c r="I156" s="984"/>
      <c r="J156" s="426">
        <v>2</v>
      </c>
      <c r="K156" s="427"/>
      <c r="L156" s="427"/>
      <c r="M156" s="427"/>
      <c r="N156" s="429"/>
    </row>
    <row r="157" spans="2:14" s="408" customFormat="1" ht="24.75" customHeight="1" thickBot="1">
      <c r="B157" s="430"/>
      <c r="C157" s="431">
        <v>2</v>
      </c>
      <c r="D157" s="432"/>
      <c r="E157" s="432"/>
      <c r="F157" s="432"/>
      <c r="G157" s="433"/>
      <c r="H157" s="424"/>
      <c r="I157" s="434"/>
      <c r="J157" s="431">
        <v>3</v>
      </c>
      <c r="K157" s="432"/>
      <c r="L157" s="432"/>
      <c r="M157" s="432"/>
      <c r="N157" s="435"/>
    </row>
    <row r="158" spans="3:12" s="408" customFormat="1" ht="15">
      <c r="C158" s="409"/>
      <c r="D158" s="436"/>
      <c r="E158" s="437"/>
      <c r="G158" s="424"/>
      <c r="H158" s="424"/>
      <c r="I158" s="424"/>
      <c r="J158" s="409"/>
      <c r="K158" s="436"/>
      <c r="L158" s="437"/>
    </row>
    <row r="159" spans="3:12" s="408" customFormat="1" ht="15.75" thickBot="1">
      <c r="C159" s="409"/>
      <c r="D159" s="438"/>
      <c r="E159" s="439"/>
      <c r="G159" s="424"/>
      <c r="H159" s="424"/>
      <c r="I159" s="424"/>
      <c r="J159" s="409"/>
      <c r="K159" s="438"/>
      <c r="L159" s="439"/>
    </row>
    <row r="160" spans="3:10" s="408" customFormat="1" ht="15">
      <c r="C160" s="409"/>
      <c r="G160" s="424"/>
      <c r="H160" s="424"/>
      <c r="I160" s="424"/>
      <c r="J160" s="409"/>
    </row>
    <row r="161" spans="3:10" s="408" customFormat="1" ht="15">
      <c r="C161" s="409"/>
      <c r="G161" s="424"/>
      <c r="H161" s="424"/>
      <c r="I161" s="424"/>
      <c r="J161" s="409"/>
    </row>
    <row r="162" spans="3:10" s="408" customFormat="1" ht="15">
      <c r="C162" s="409"/>
      <c r="G162" s="424"/>
      <c r="H162" s="424"/>
      <c r="J162" s="409"/>
    </row>
    <row r="163" spans="3:10" s="408" customFormat="1" ht="15">
      <c r="C163" s="409"/>
      <c r="G163" s="424"/>
      <c r="H163" s="424"/>
      <c r="I163" s="424"/>
      <c r="J163" s="409"/>
    </row>
    <row r="164" spans="3:10" s="408" customFormat="1" ht="15">
      <c r="C164" s="409"/>
      <c r="F164" s="985" t="s">
        <v>73</v>
      </c>
      <c r="G164" s="985"/>
      <c r="H164" s="985"/>
      <c r="I164" s="445"/>
      <c r="J164" s="409"/>
    </row>
    <row r="165" spans="3:10" s="408" customFormat="1" ht="15">
      <c r="C165" s="409"/>
      <c r="G165" s="424"/>
      <c r="H165" s="424"/>
      <c r="J165" s="409"/>
    </row>
    <row r="166" spans="3:10" s="408" customFormat="1" ht="15">
      <c r="C166" s="409"/>
      <c r="J166" s="409"/>
    </row>
    <row r="167" spans="3:10" s="408" customFormat="1" ht="15">
      <c r="C167" s="409"/>
      <c r="J167" s="409"/>
    </row>
    <row r="168" spans="2:10" s="408" customFormat="1" ht="15.75" customHeight="1">
      <c r="B168" s="986" t="str">
        <f>$B$3</f>
        <v>SP     2016 - 17</v>
      </c>
      <c r="C168" s="409"/>
      <c r="J168" s="409"/>
    </row>
    <row r="169" spans="2:14" s="408" customFormat="1" ht="21" customHeight="1">
      <c r="B169" s="986"/>
      <c r="C169" s="409"/>
      <c r="D169" s="987" t="s">
        <v>182</v>
      </c>
      <c r="E169" s="988"/>
      <c r="F169" s="988"/>
      <c r="G169" s="988"/>
      <c r="H169" s="988"/>
      <c r="I169" s="988"/>
      <c r="J169" s="991" t="str">
        <f>$J$4</f>
        <v>Vrútky</v>
      </c>
      <c r="K169" s="991"/>
      <c r="L169" s="991"/>
      <c r="M169" s="989">
        <f>$M$4</f>
        <v>45017</v>
      </c>
      <c r="N169" s="989"/>
    </row>
    <row r="170" spans="1:12" s="408" customFormat="1" ht="15.75" customHeight="1">
      <c r="A170" s="410"/>
      <c r="B170" s="986"/>
      <c r="C170" s="411"/>
      <c r="J170" s="411"/>
      <c r="K170" s="412"/>
      <c r="L170" s="411"/>
    </row>
    <row r="171" spans="1:12" s="408" customFormat="1" ht="15.75" customHeight="1">
      <c r="A171" s="410"/>
      <c r="B171" s="413"/>
      <c r="C171" s="411"/>
      <c r="J171" s="411"/>
      <c r="K171" s="412"/>
      <c r="L171" s="411"/>
    </row>
    <row r="172" spans="2:14" s="408" customFormat="1" ht="15.75" customHeight="1">
      <c r="B172" s="414"/>
      <c r="C172" s="409"/>
      <c r="D172" s="415"/>
      <c r="E172" s="415"/>
      <c r="F172" s="415"/>
      <c r="G172" s="415"/>
      <c r="J172" s="409"/>
      <c r="K172" s="415"/>
      <c r="L172" s="415"/>
      <c r="M172" s="415"/>
      <c r="N172" s="415"/>
    </row>
    <row r="173" spans="2:14" s="408" customFormat="1" ht="15.75" customHeight="1" thickBot="1">
      <c r="B173" s="414"/>
      <c r="C173" s="409"/>
      <c r="D173" s="416"/>
      <c r="E173" s="416"/>
      <c r="F173" s="416"/>
      <c r="G173" s="416"/>
      <c r="J173" s="409"/>
      <c r="K173" s="416"/>
      <c r="L173" s="416"/>
      <c r="M173" s="416"/>
      <c r="N173" s="416"/>
    </row>
    <row r="174" spans="2:14" s="408" customFormat="1" ht="15.75" thickBot="1">
      <c r="B174" s="417"/>
      <c r="C174" s="409"/>
      <c r="D174" s="418" t="s">
        <v>3</v>
      </c>
      <c r="E174" s="419" t="s">
        <v>6</v>
      </c>
      <c r="F174" s="419" t="s">
        <v>45</v>
      </c>
      <c r="G174" s="420" t="s">
        <v>46</v>
      </c>
      <c r="I174" s="417"/>
      <c r="J174" s="409"/>
      <c r="K174" s="418" t="s">
        <v>3</v>
      </c>
      <c r="L174" s="419" t="s">
        <v>6</v>
      </c>
      <c r="M174" s="419" t="s">
        <v>45</v>
      </c>
      <c r="N174" s="420" t="s">
        <v>46</v>
      </c>
    </row>
    <row r="175" spans="2:14" s="408" customFormat="1" ht="24.75" customHeight="1">
      <c r="B175" s="981"/>
      <c r="C175" s="421">
        <v>2</v>
      </c>
      <c r="D175" s="422"/>
      <c r="E175" s="422"/>
      <c r="F175" s="422"/>
      <c r="G175" s="423"/>
      <c r="H175" s="424"/>
      <c r="I175" s="983"/>
      <c r="J175" s="421">
        <v>3</v>
      </c>
      <c r="K175" s="422"/>
      <c r="L175" s="422"/>
      <c r="M175" s="422"/>
      <c r="N175" s="425"/>
    </row>
    <row r="176" spans="2:14" s="408" customFormat="1" ht="24.75" customHeight="1">
      <c r="B176" s="982"/>
      <c r="C176" s="426">
        <v>3</v>
      </c>
      <c r="D176" s="427"/>
      <c r="E176" s="427"/>
      <c r="F176" s="427"/>
      <c r="G176" s="428"/>
      <c r="H176" s="424"/>
      <c r="I176" s="984"/>
      <c r="J176" s="426">
        <v>2</v>
      </c>
      <c r="K176" s="427"/>
      <c r="L176" s="427"/>
      <c r="M176" s="427"/>
      <c r="N176" s="429"/>
    </row>
    <row r="177" spans="2:14" s="408" customFormat="1" ht="24.75" customHeight="1">
      <c r="B177" s="982"/>
      <c r="C177" s="426">
        <v>5</v>
      </c>
      <c r="D177" s="427"/>
      <c r="E177" s="427"/>
      <c r="F177" s="427"/>
      <c r="G177" s="428"/>
      <c r="H177" s="424"/>
      <c r="I177" s="984"/>
      <c r="J177" s="426">
        <v>4</v>
      </c>
      <c r="K177" s="427"/>
      <c r="L177" s="427"/>
      <c r="M177" s="427"/>
      <c r="N177" s="429"/>
    </row>
    <row r="178" spans="2:14" s="408" customFormat="1" ht="24.75" customHeight="1" thickBot="1">
      <c r="B178" s="430"/>
      <c r="C178" s="431">
        <v>4</v>
      </c>
      <c r="D178" s="432"/>
      <c r="E178" s="432"/>
      <c r="F178" s="432"/>
      <c r="G178" s="433"/>
      <c r="H178" s="424"/>
      <c r="I178" s="434"/>
      <c r="J178" s="431">
        <v>5</v>
      </c>
      <c r="K178" s="432"/>
      <c r="L178" s="432"/>
      <c r="M178" s="432"/>
      <c r="N178" s="435"/>
    </row>
    <row r="179" spans="3:12" s="408" customFormat="1" ht="15">
      <c r="C179" s="409"/>
      <c r="D179" s="436"/>
      <c r="E179" s="437"/>
      <c r="G179" s="424"/>
      <c r="H179" s="424"/>
      <c r="I179" s="424"/>
      <c r="J179" s="409"/>
      <c r="K179" s="436"/>
      <c r="L179" s="437"/>
    </row>
    <row r="180" spans="3:12" s="408" customFormat="1" ht="15.75" thickBot="1">
      <c r="C180" s="409"/>
      <c r="D180" s="438"/>
      <c r="E180" s="439"/>
      <c r="G180" s="424"/>
      <c r="H180" s="424"/>
      <c r="I180" s="424"/>
      <c r="J180" s="409"/>
      <c r="K180" s="438"/>
      <c r="L180" s="439"/>
    </row>
    <row r="181" spans="3:10" s="408" customFormat="1" ht="15">
      <c r="C181" s="409"/>
      <c r="G181" s="424"/>
      <c r="H181" s="424"/>
      <c r="I181" s="424"/>
      <c r="J181" s="409"/>
    </row>
    <row r="182" spans="3:10" s="408" customFormat="1" ht="15">
      <c r="C182" s="409"/>
      <c r="G182" s="424"/>
      <c r="H182" s="424"/>
      <c r="I182" s="424"/>
      <c r="J182" s="409"/>
    </row>
    <row r="183" spans="3:10" s="408" customFormat="1" ht="15">
      <c r="C183" s="409"/>
      <c r="G183" s="424"/>
      <c r="H183" s="424"/>
      <c r="I183" s="424"/>
      <c r="J183" s="409"/>
    </row>
    <row r="184" spans="3:10" s="408" customFormat="1" ht="15">
      <c r="C184" s="409"/>
      <c r="G184" s="424"/>
      <c r="H184" s="424"/>
      <c r="I184" s="424"/>
      <c r="J184" s="409"/>
    </row>
    <row r="185" spans="3:10" s="408" customFormat="1" ht="15.75" thickBot="1">
      <c r="C185" s="409"/>
      <c r="D185" s="416"/>
      <c r="G185" s="424"/>
      <c r="H185" s="424"/>
      <c r="I185" s="424"/>
      <c r="J185" s="409"/>
    </row>
    <row r="186" spans="2:14" s="408" customFormat="1" ht="15.75" thickBot="1">
      <c r="B186" s="417"/>
      <c r="C186" s="409"/>
      <c r="D186" s="418" t="s">
        <v>3</v>
      </c>
      <c r="E186" s="419" t="s">
        <v>6</v>
      </c>
      <c r="F186" s="419" t="s">
        <v>45</v>
      </c>
      <c r="G186" s="440" t="s">
        <v>46</v>
      </c>
      <c r="H186" s="424"/>
      <c r="I186" s="441"/>
      <c r="J186" s="409"/>
      <c r="K186" s="442" t="s">
        <v>3</v>
      </c>
      <c r="L186" s="419" t="s">
        <v>6</v>
      </c>
      <c r="M186" s="419" t="s">
        <v>45</v>
      </c>
      <c r="N186" s="420" t="s">
        <v>46</v>
      </c>
    </row>
    <row r="187" spans="2:14" s="408" customFormat="1" ht="24.75" customHeight="1">
      <c r="B187" s="981"/>
      <c r="C187" s="421">
        <v>4</v>
      </c>
      <c r="D187" s="422"/>
      <c r="E187" s="422"/>
      <c r="F187" s="422"/>
      <c r="G187" s="423"/>
      <c r="H187" s="424"/>
      <c r="I187" s="983"/>
      <c r="J187" s="421">
        <v>5</v>
      </c>
      <c r="K187" s="422"/>
      <c r="L187" s="422"/>
      <c r="M187" s="422"/>
      <c r="N187" s="425"/>
    </row>
    <row r="188" spans="2:14" s="408" customFormat="1" ht="24.75" customHeight="1">
      <c r="B188" s="982"/>
      <c r="C188" s="426">
        <v>5</v>
      </c>
      <c r="D188" s="427"/>
      <c r="E188" s="427"/>
      <c r="F188" s="427"/>
      <c r="G188" s="428"/>
      <c r="H188" s="424"/>
      <c r="I188" s="984"/>
      <c r="J188" s="426">
        <v>4</v>
      </c>
      <c r="K188" s="427"/>
      <c r="L188" s="427"/>
      <c r="M188" s="427"/>
      <c r="N188" s="429"/>
    </row>
    <row r="189" spans="2:14" s="408" customFormat="1" ht="24.75" customHeight="1">
      <c r="B189" s="982"/>
      <c r="C189" s="426">
        <v>3</v>
      </c>
      <c r="D189" s="427"/>
      <c r="E189" s="427"/>
      <c r="F189" s="427"/>
      <c r="G189" s="428"/>
      <c r="H189" s="424"/>
      <c r="I189" s="984"/>
      <c r="J189" s="426">
        <v>2</v>
      </c>
      <c r="K189" s="427"/>
      <c r="L189" s="427"/>
      <c r="M189" s="427"/>
      <c r="N189" s="429"/>
    </row>
    <row r="190" spans="2:14" s="408" customFormat="1" ht="24.75" customHeight="1" thickBot="1">
      <c r="B190" s="430"/>
      <c r="C190" s="431">
        <v>2</v>
      </c>
      <c r="D190" s="432"/>
      <c r="E190" s="432"/>
      <c r="F190" s="432"/>
      <c r="G190" s="433"/>
      <c r="H190" s="424"/>
      <c r="I190" s="434"/>
      <c r="J190" s="431">
        <v>3</v>
      </c>
      <c r="K190" s="432"/>
      <c r="L190" s="432"/>
      <c r="M190" s="432"/>
      <c r="N190" s="435"/>
    </row>
    <row r="191" spans="3:12" s="408" customFormat="1" ht="15">
      <c r="C191" s="409"/>
      <c r="D191" s="436"/>
      <c r="E191" s="437"/>
      <c r="G191" s="424"/>
      <c r="H191" s="424"/>
      <c r="I191" s="424"/>
      <c r="J191" s="409"/>
      <c r="K191" s="436"/>
      <c r="L191" s="437"/>
    </row>
    <row r="192" spans="3:12" s="408" customFormat="1" ht="15.75" thickBot="1">
      <c r="C192" s="409"/>
      <c r="D192" s="438"/>
      <c r="E192" s="439"/>
      <c r="G192" s="424"/>
      <c r="H192" s="424"/>
      <c r="I192" s="424"/>
      <c r="J192" s="409"/>
      <c r="K192" s="438"/>
      <c r="L192" s="439"/>
    </row>
    <row r="193" spans="3:10" s="408" customFormat="1" ht="15">
      <c r="C193" s="409"/>
      <c r="G193" s="424"/>
      <c r="H193" s="424"/>
      <c r="I193" s="424"/>
      <c r="J193" s="409"/>
    </row>
    <row r="194" spans="3:10" s="408" customFormat="1" ht="15">
      <c r="C194" s="409"/>
      <c r="G194" s="424"/>
      <c r="H194" s="424"/>
      <c r="I194" s="424"/>
      <c r="J194" s="409"/>
    </row>
    <row r="195" spans="3:10" s="408" customFormat="1" ht="15">
      <c r="C195" s="409"/>
      <c r="G195" s="424"/>
      <c r="H195" s="424"/>
      <c r="J195" s="409"/>
    </row>
    <row r="196" spans="3:10" s="408" customFormat="1" ht="15">
      <c r="C196" s="409"/>
      <c r="G196" s="424"/>
      <c r="H196" s="424"/>
      <c r="I196" s="424"/>
      <c r="J196" s="409"/>
    </row>
    <row r="197" spans="3:10" s="408" customFormat="1" ht="15">
      <c r="C197" s="409"/>
      <c r="F197" s="985" t="s">
        <v>73</v>
      </c>
      <c r="G197" s="985"/>
      <c r="H197" s="985"/>
      <c r="I197" s="445"/>
      <c r="J197" s="409"/>
    </row>
    <row r="198" spans="3:10" s="408" customFormat="1" ht="15">
      <c r="C198" s="409"/>
      <c r="G198" s="424"/>
      <c r="H198" s="424"/>
      <c r="J198" s="409"/>
    </row>
  </sheetData>
  <sheetProtection selectLockedCells="1" selectUnlockedCells="1"/>
  <mergeCells count="54">
    <mergeCell ref="B187:B189"/>
    <mergeCell ref="I187:I189"/>
    <mergeCell ref="F197:H197"/>
    <mergeCell ref="B168:B170"/>
    <mergeCell ref="D169:I169"/>
    <mergeCell ref="J169:L169"/>
    <mergeCell ref="M169:N169"/>
    <mergeCell ref="B175:B177"/>
    <mergeCell ref="I175:I177"/>
    <mergeCell ref="B142:B144"/>
    <mergeCell ref="I142:I144"/>
    <mergeCell ref="B154:B156"/>
    <mergeCell ref="I154:I156"/>
    <mergeCell ref="F164:H164"/>
    <mergeCell ref="F131:H131"/>
    <mergeCell ref="B135:B137"/>
    <mergeCell ref="D136:I136"/>
    <mergeCell ref="J136:L136"/>
    <mergeCell ref="M136:N136"/>
    <mergeCell ref="J103:L103"/>
    <mergeCell ref="M103:N103"/>
    <mergeCell ref="B109:B111"/>
    <mergeCell ref="I109:I111"/>
    <mergeCell ref="B121:B123"/>
    <mergeCell ref="I121:I123"/>
    <mergeCell ref="B88:B90"/>
    <mergeCell ref="I88:I90"/>
    <mergeCell ref="F98:H98"/>
    <mergeCell ref="B102:B104"/>
    <mergeCell ref="D103:I103"/>
    <mergeCell ref="B69:B71"/>
    <mergeCell ref="D70:I70"/>
    <mergeCell ref="J70:L70"/>
    <mergeCell ref="M70:N70"/>
    <mergeCell ref="B76:B78"/>
    <mergeCell ref="I76:I78"/>
    <mergeCell ref="M37:N37"/>
    <mergeCell ref="B43:B45"/>
    <mergeCell ref="I43:I45"/>
    <mergeCell ref="B3:B5"/>
    <mergeCell ref="D4:I4"/>
    <mergeCell ref="M4:N4"/>
    <mergeCell ref="B10:B12"/>
    <mergeCell ref="I10:I12"/>
    <mergeCell ref="B22:B24"/>
    <mergeCell ref="I22:I24"/>
    <mergeCell ref="J4:L4"/>
    <mergeCell ref="J37:L37"/>
    <mergeCell ref="B55:B57"/>
    <mergeCell ref="I55:I57"/>
    <mergeCell ref="F65:H65"/>
    <mergeCell ref="F32:H32"/>
    <mergeCell ref="B36:B38"/>
    <mergeCell ref="D37:I37"/>
  </mergeCells>
  <printOptions/>
  <pageMargins left="0.11811023622047245" right="0.11811023622047245" top="0.11811023622047245" bottom="0.11811023622047245" header="0.31496062992125984" footer="0.31496062992125984"/>
  <pageSetup blackAndWhite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árok6">
    <tabColor rgb="FFFFC000"/>
  </sheetPr>
  <dimension ref="A2:AQ34"/>
  <sheetViews>
    <sheetView zoomScale="62" zoomScaleNormal="62" zoomScalePageLayoutView="0" workbookViewId="0" topLeftCell="A1">
      <selection activeCell="P13" sqref="P13"/>
    </sheetView>
  </sheetViews>
  <sheetFormatPr defaultColWidth="9.140625" defaultRowHeight="12.75"/>
  <cols>
    <col min="1" max="1" width="5.421875" style="20" customWidth="1"/>
    <col min="2" max="2" width="4.00390625" style="23" customWidth="1"/>
    <col min="3" max="3" width="32.8515625" style="20" customWidth="1"/>
    <col min="4" max="4" width="14.421875" style="20" customWidth="1"/>
    <col min="5" max="5" width="25.28125" style="20" customWidth="1"/>
    <col min="6" max="7" width="6.8515625" style="20" customWidth="1"/>
    <col min="8" max="9" width="5.00390625" style="20" customWidth="1"/>
    <col min="10" max="10" width="9.57421875" style="20" customWidth="1"/>
    <col min="11" max="11" width="1.8515625" style="20" customWidth="1"/>
    <col min="12" max="12" width="7.421875" style="20" hidden="1" customWidth="1"/>
    <col min="13" max="13" width="10.7109375" style="20" hidden="1" customWidth="1"/>
    <col min="14" max="14" width="5.7109375" style="20" hidden="1" customWidth="1"/>
    <col min="15" max="17" width="10.28125" style="20" customWidth="1"/>
    <col min="18" max="18" width="3.421875" style="20" customWidth="1"/>
    <col min="19" max="19" width="30.57421875" style="20" customWidth="1"/>
    <col min="20" max="20" width="8.00390625" style="20" customWidth="1"/>
    <col min="21" max="21" width="7.28125" style="20" customWidth="1"/>
    <col min="22" max="23" width="4.8515625" style="20" customWidth="1"/>
    <col min="24" max="24" width="8.00390625" style="20" customWidth="1"/>
    <col min="25" max="25" width="7.00390625" style="20" customWidth="1"/>
    <col min="26" max="27" width="4.8515625" style="20" customWidth="1"/>
    <col min="28" max="28" width="8.00390625" style="20" customWidth="1"/>
    <col min="29" max="29" width="7.00390625" style="20" customWidth="1"/>
    <col min="30" max="31" width="4.8515625" style="20" customWidth="1"/>
    <col min="32" max="32" width="8.00390625" style="20" customWidth="1"/>
    <col min="33" max="33" width="7.421875" style="20" customWidth="1"/>
    <col min="34" max="35" width="5.00390625" style="20" customWidth="1"/>
    <col min="36" max="36" width="10.57421875" style="20" customWidth="1"/>
    <col min="37" max="37" width="6.28125" style="20" customWidth="1"/>
    <col min="38" max="38" width="6.140625" style="20" customWidth="1"/>
    <col min="39" max="39" width="3.57421875" style="20" customWidth="1"/>
    <col min="40" max="40" width="6.7109375" style="20" customWidth="1"/>
    <col min="41" max="43" width="9.140625" style="20" hidden="1" customWidth="1"/>
    <col min="44" max="16384" width="9.140625" style="20" customWidth="1"/>
  </cols>
  <sheetData>
    <row r="2" spans="2:38" ht="25.5" customHeight="1">
      <c r="B2" s="1833" t="s">
        <v>259</v>
      </c>
      <c r="C2" s="1833"/>
      <c r="D2" s="512" t="str">
        <f>Tlačivo_na_zostavy!$T$23</f>
        <v>T - 3</v>
      </c>
      <c r="E2" s="1839" t="s">
        <v>202</v>
      </c>
      <c r="F2" s="1839"/>
      <c r="G2" s="1839"/>
      <c r="H2" s="1839"/>
      <c r="I2" s="1839"/>
      <c r="J2" s="368"/>
      <c r="K2" s="19"/>
      <c r="R2" s="1836" t="s">
        <v>276</v>
      </c>
      <c r="S2" s="1836"/>
      <c r="T2" s="1836"/>
      <c r="U2" s="1836"/>
      <c r="V2" s="1836"/>
      <c r="W2" s="1836"/>
      <c r="X2" s="1836"/>
      <c r="Y2" s="1836"/>
      <c r="Z2" s="1836"/>
      <c r="AA2" s="1836"/>
      <c r="AB2" s="1836"/>
      <c r="AC2" s="1838" t="str">
        <f>Tlačivo_na_zostavy!$T$17</f>
        <v>3.</v>
      </c>
      <c r="AD2" s="1838"/>
      <c r="AE2" s="1837" t="s">
        <v>339</v>
      </c>
      <c r="AF2" s="1837"/>
      <c r="AG2" s="1837"/>
      <c r="AH2" s="1837"/>
      <c r="AI2" s="1837"/>
      <c r="AJ2" s="1837"/>
      <c r="AK2" s="1837"/>
      <c r="AL2" s="1837"/>
    </row>
    <row r="3" spans="2:38" ht="15" customHeight="1">
      <c r="B3" s="513"/>
      <c r="C3" s="513"/>
      <c r="D3" s="511"/>
      <c r="E3" s="369"/>
      <c r="F3" s="368"/>
      <c r="G3" s="368"/>
      <c r="H3" s="368"/>
      <c r="I3" s="368"/>
      <c r="J3" s="368"/>
      <c r="K3" s="19"/>
      <c r="R3" s="1836"/>
      <c r="S3" s="1836"/>
      <c r="T3" s="1836"/>
      <c r="U3" s="1836"/>
      <c r="V3" s="1836"/>
      <c r="W3" s="1836"/>
      <c r="X3" s="1836"/>
      <c r="Y3" s="1836"/>
      <c r="Z3" s="1836"/>
      <c r="AA3" s="1836"/>
      <c r="AB3" s="1836"/>
      <c r="AC3" s="1838"/>
      <c r="AD3" s="1838"/>
      <c r="AE3" s="1837"/>
      <c r="AF3" s="1837"/>
      <c r="AG3" s="1837"/>
      <c r="AH3" s="1837"/>
      <c r="AI3" s="1837"/>
      <c r="AJ3" s="1837"/>
      <c r="AK3" s="1837"/>
      <c r="AL3" s="1837"/>
    </row>
    <row r="4" spans="2:38" ht="25.5" customHeight="1" thickBot="1">
      <c r="B4" s="1834" t="str">
        <f>Tlačivo_na_zostavy!$T$19</f>
        <v>Vrútky</v>
      </c>
      <c r="C4" s="1834"/>
      <c r="D4" s="370"/>
      <c r="E4" s="1835">
        <f>Tlačivo_na_zostavy!$V$21</f>
        <v>45017</v>
      </c>
      <c r="F4" s="1835"/>
      <c r="G4" s="1835"/>
      <c r="H4" s="1835"/>
      <c r="I4" s="1835"/>
      <c r="J4" s="371"/>
      <c r="K4" s="19"/>
      <c r="R4" s="514"/>
      <c r="S4" s="514"/>
      <c r="T4" s="514"/>
      <c r="U4" s="514"/>
      <c r="V4" s="514"/>
      <c r="W4" s="514"/>
      <c r="X4" s="514"/>
      <c r="Y4" s="514"/>
      <c r="Z4" s="514"/>
      <c r="AA4" s="514"/>
      <c r="AB4" s="514"/>
      <c r="AC4" s="515"/>
      <c r="AD4" s="515"/>
      <c r="AE4" s="514"/>
      <c r="AF4" s="514"/>
      <c r="AG4" s="514"/>
      <c r="AH4" s="514"/>
      <c r="AI4" s="514"/>
      <c r="AJ4" s="514"/>
      <c r="AK4" s="514"/>
      <c r="AL4" s="514"/>
    </row>
    <row r="5" spans="2:35" ht="12" customHeight="1" thickBot="1" thickTop="1">
      <c r="B5" s="21"/>
      <c r="C5" s="21"/>
      <c r="D5" s="21"/>
      <c r="E5" s="21"/>
      <c r="F5" s="21"/>
      <c r="G5" s="21"/>
      <c r="H5" s="21"/>
      <c r="I5" s="21"/>
      <c r="J5" s="21"/>
      <c r="K5" s="21"/>
      <c r="S5" s="49"/>
      <c r="T5" s="1814" t="s">
        <v>337</v>
      </c>
      <c r="U5" s="1815"/>
      <c r="V5" s="1816"/>
      <c r="W5" s="1816"/>
      <c r="X5" s="1814" t="s">
        <v>267</v>
      </c>
      <c r="Y5" s="1815"/>
      <c r="Z5" s="1816"/>
      <c r="AA5" s="1827"/>
      <c r="AB5" s="1829" t="s">
        <v>145</v>
      </c>
      <c r="AC5" s="1816"/>
      <c r="AD5" s="1816"/>
      <c r="AE5" s="1827"/>
      <c r="AF5" s="1816" t="s">
        <v>74</v>
      </c>
      <c r="AG5" s="1816"/>
      <c r="AH5" s="1816"/>
      <c r="AI5" s="1827"/>
    </row>
    <row r="6" spans="2:38" ht="15" customHeight="1" thickBot="1" thickTop="1">
      <c r="B6" s="183"/>
      <c r="C6" s="646" t="s">
        <v>140</v>
      </c>
      <c r="D6" s="647" t="s">
        <v>138</v>
      </c>
      <c r="E6" s="648" t="s">
        <v>16</v>
      </c>
      <c r="F6" s="649" t="s">
        <v>3</v>
      </c>
      <c r="G6" s="649" t="s">
        <v>17</v>
      </c>
      <c r="H6" s="647" t="s">
        <v>9</v>
      </c>
      <c r="I6" s="649" t="s">
        <v>79</v>
      </c>
      <c r="J6" s="650" t="s">
        <v>5</v>
      </c>
      <c r="K6" s="22"/>
      <c r="L6" s="1830" t="s">
        <v>368</v>
      </c>
      <c r="M6" s="1831"/>
      <c r="N6" s="1832"/>
      <c r="S6" s="50"/>
      <c r="T6" s="1817"/>
      <c r="U6" s="1818"/>
      <c r="V6" s="1818"/>
      <c r="W6" s="1818"/>
      <c r="X6" s="1817"/>
      <c r="Y6" s="1818"/>
      <c r="Z6" s="1818"/>
      <c r="AA6" s="1828"/>
      <c r="AB6" s="1817"/>
      <c r="AC6" s="1818"/>
      <c r="AD6" s="1818"/>
      <c r="AE6" s="1828"/>
      <c r="AF6" s="1818"/>
      <c r="AG6" s="1818"/>
      <c r="AH6" s="1818"/>
      <c r="AI6" s="1828"/>
      <c r="AJ6" s="50"/>
      <c r="AK6" s="50"/>
      <c r="AL6" s="50"/>
    </row>
    <row r="7" spans="2:38" ht="22.5" customHeight="1" thickBot="1" thickTop="1">
      <c r="B7" s="622" t="s">
        <v>18</v>
      </c>
      <c r="C7" s="838" t="str">
        <f>Jednoduchý_zápis!L27</f>
        <v>d4</v>
      </c>
      <c r="D7" s="834">
        <f>Jednoduchý_zápis!M27</f>
        <v>0</v>
      </c>
      <c r="E7" s="195" t="str">
        <f>Jednoduchý_zápis!$M$19</f>
        <v>TJ Lokomotíva Vrútky</v>
      </c>
      <c r="F7" s="830">
        <f>Jednoduchý_zápis!O27</f>
      </c>
      <c r="G7" s="830" t="e">
        <f>Jednoduchý_zápis!P27</f>
        <v>#VALUE!</v>
      </c>
      <c r="H7" s="395" t="str">
        <f>Jednoduchý_zápis!Q27</f>
        <v>0</v>
      </c>
      <c r="I7" s="455">
        <f>Jednoduchý_zápis!R27</f>
        <v>12</v>
      </c>
      <c r="J7" s="629">
        <f>Jednoduchý_zápis!S27</f>
      </c>
      <c r="L7" s="882">
        <v>299</v>
      </c>
      <c r="M7" s="883">
        <v>9</v>
      </c>
      <c r="N7" s="884">
        <v>824</v>
      </c>
      <c r="R7" s="51"/>
      <c r="S7" s="844" t="s">
        <v>8</v>
      </c>
      <c r="T7" s="1820" t="s">
        <v>67</v>
      </c>
      <c r="U7" s="1804"/>
      <c r="V7" s="1804"/>
      <c r="W7" s="1805"/>
      <c r="X7" s="1804" t="s">
        <v>68</v>
      </c>
      <c r="Y7" s="1804"/>
      <c r="Z7" s="1804"/>
      <c r="AA7" s="1805"/>
      <c r="AB7" s="1804" t="s">
        <v>69</v>
      </c>
      <c r="AC7" s="1804"/>
      <c r="AD7" s="1804"/>
      <c r="AE7" s="1805"/>
      <c r="AF7" s="1804" t="s">
        <v>70</v>
      </c>
      <c r="AG7" s="1804"/>
      <c r="AH7" s="1804"/>
      <c r="AI7" s="1805"/>
      <c r="AJ7" s="641" t="s">
        <v>55</v>
      </c>
      <c r="AK7" s="642" t="s">
        <v>102</v>
      </c>
      <c r="AL7" s="643" t="s">
        <v>56</v>
      </c>
    </row>
    <row r="8" spans="2:43" ht="22.5" customHeight="1" thickBot="1">
      <c r="B8" s="623" t="s">
        <v>19</v>
      </c>
      <c r="C8" s="839" t="str">
        <f>Jednoduchý_zápis!B23</f>
        <v>b2</v>
      </c>
      <c r="D8" s="835">
        <f>Jednoduchý_zápis!C23</f>
        <v>0</v>
      </c>
      <c r="E8" s="185" t="str">
        <f>Jednoduchý_zápis!$C$19</f>
        <v>TJ Rakovice</v>
      </c>
      <c r="F8" s="831">
        <f>Jednoduchý_zápis!E23</f>
      </c>
      <c r="G8" s="831" t="e">
        <f>Jednoduchý_zápis!F23</f>
        <v>#VALUE!</v>
      </c>
      <c r="H8" s="396" t="str">
        <f>Jednoduchý_zápis!G23</f>
        <v>0</v>
      </c>
      <c r="I8" s="404">
        <f>Jednoduchý_zápis!H23</f>
        <v>12</v>
      </c>
      <c r="J8" s="630">
        <f>Jednoduchý_zápis!I23</f>
      </c>
      <c r="L8" s="882">
        <v>650</v>
      </c>
      <c r="M8" s="883">
        <v>4</v>
      </c>
      <c r="N8" s="884">
        <v>700</v>
      </c>
      <c r="R8" s="52"/>
      <c r="S8" s="845"/>
      <c r="T8" s="760" t="s">
        <v>42</v>
      </c>
      <c r="U8" s="761" t="s">
        <v>79</v>
      </c>
      <c r="V8" s="761" t="s">
        <v>57</v>
      </c>
      <c r="W8" s="762" t="s">
        <v>56</v>
      </c>
      <c r="X8" s="53" t="s">
        <v>42</v>
      </c>
      <c r="Y8" s="54" t="s">
        <v>79</v>
      </c>
      <c r="Z8" s="54" t="s">
        <v>57</v>
      </c>
      <c r="AA8" s="55" t="s">
        <v>56</v>
      </c>
      <c r="AB8" s="53" t="s">
        <v>42</v>
      </c>
      <c r="AC8" s="54" t="s">
        <v>79</v>
      </c>
      <c r="AD8" s="54" t="s">
        <v>57</v>
      </c>
      <c r="AE8" s="55" t="s">
        <v>56</v>
      </c>
      <c r="AF8" s="53" t="s">
        <v>42</v>
      </c>
      <c r="AG8" s="54" t="s">
        <v>79</v>
      </c>
      <c r="AH8" s="54" t="s">
        <v>57</v>
      </c>
      <c r="AI8" s="55" t="s">
        <v>56</v>
      </c>
      <c r="AJ8" s="644" t="s">
        <v>58</v>
      </c>
      <c r="AK8" s="54" t="s">
        <v>103</v>
      </c>
      <c r="AL8" s="56" t="s">
        <v>58</v>
      </c>
      <c r="AO8" s="1830" t="s">
        <v>368</v>
      </c>
      <c r="AP8" s="1831"/>
      <c r="AQ8" s="1832"/>
    </row>
    <row r="9" spans="2:43" ht="22.5" customHeight="1" thickTop="1">
      <c r="B9" s="624" t="s">
        <v>20</v>
      </c>
      <c r="C9" s="840" t="str">
        <f>Jednoduchý_zápis!B21</f>
        <v>b1</v>
      </c>
      <c r="D9" s="836">
        <f>Jednoduchý_zápis!C21</f>
        <v>0</v>
      </c>
      <c r="E9" s="184" t="str">
        <f>Jednoduchý_zápis!$C$19</f>
        <v>TJ Rakovice</v>
      </c>
      <c r="F9" s="830">
        <f>Jednoduchý_zápis!E21</f>
      </c>
      <c r="G9" s="830" t="e">
        <f>Jednoduchý_zápis!F21</f>
        <v>#VALUE!</v>
      </c>
      <c r="H9" s="395" t="str">
        <f>Jednoduchý_zápis!G21</f>
        <v>0</v>
      </c>
      <c r="I9" s="455">
        <f>Jednoduchý_zápis!H21</f>
        <v>12</v>
      </c>
      <c r="J9" s="631">
        <f>Jednoduchý_zápis!I21</f>
      </c>
      <c r="L9" s="882">
        <v>570</v>
      </c>
      <c r="M9" s="883">
        <v>8</v>
      </c>
      <c r="N9" s="884">
        <v>690</v>
      </c>
      <c r="O9" s="25"/>
      <c r="P9" s="25"/>
      <c r="Q9" s="25"/>
      <c r="R9" s="864" t="s">
        <v>18</v>
      </c>
      <c r="S9" s="978" t="s">
        <v>76</v>
      </c>
      <c r="T9" s="765">
        <v>2216</v>
      </c>
      <c r="U9" s="766">
        <v>26.5</v>
      </c>
      <c r="V9" s="802">
        <v>2</v>
      </c>
      <c r="W9" s="767">
        <v>3</v>
      </c>
      <c r="X9" s="765">
        <v>2255</v>
      </c>
      <c r="Y9" s="766">
        <v>30.5</v>
      </c>
      <c r="Z9" s="771">
        <v>2</v>
      </c>
      <c r="AA9" s="767">
        <v>3</v>
      </c>
      <c r="AB9" s="973"/>
      <c r="AC9" s="778"/>
      <c r="AD9" s="796"/>
      <c r="AE9" s="779">
        <v>3</v>
      </c>
      <c r="AF9" s="783"/>
      <c r="AG9" s="769"/>
      <c r="AH9" s="784"/>
      <c r="AI9" s="767"/>
      <c r="AJ9" s="828">
        <f>IF(ISERROR(AVERAGE(T9,X9,AB9,AF9)),"",AVERAGE(T9,X9,AB9,AF9))</f>
        <v>2235.5</v>
      </c>
      <c r="AK9" s="785">
        <f>SUM(U9,Y9,AC9,AG9)</f>
        <v>57</v>
      </c>
      <c r="AL9" s="786">
        <f>SUM(W9+AA9+AE9+AI9)</f>
        <v>9</v>
      </c>
      <c r="AM9" s="787"/>
      <c r="AN9"/>
      <c r="AO9" s="890">
        <v>2235.5</v>
      </c>
      <c r="AP9" s="891">
        <v>57</v>
      </c>
      <c r="AQ9" s="892">
        <v>10</v>
      </c>
    </row>
    <row r="10" spans="2:43" ht="22.5" customHeight="1">
      <c r="B10" s="625" t="s">
        <v>21</v>
      </c>
      <c r="C10" s="839" t="str">
        <f>Jednoduchý_zápis!L12</f>
        <v>c3</v>
      </c>
      <c r="D10" s="835">
        <f>Jednoduchý_zápis!M12</f>
        <v>0</v>
      </c>
      <c r="E10" s="185" t="str">
        <f>Jednoduchý_zápis!$M$6</f>
        <v>MKK Piešťany</v>
      </c>
      <c r="F10" s="831">
        <f>Jednoduchý_zápis!O12</f>
      </c>
      <c r="G10" s="831" t="e">
        <f>Jednoduchý_zápis!P12</f>
        <v>#VALUE!</v>
      </c>
      <c r="H10" s="396" t="str">
        <f>Jednoduchý_zápis!Q12</f>
        <v>0</v>
      </c>
      <c r="I10" s="404">
        <f>Jednoduchý_zápis!R12</f>
        <v>12</v>
      </c>
      <c r="J10" s="630">
        <f>Jednoduchý_zápis!S12</f>
      </c>
      <c r="L10" s="882">
        <v>550</v>
      </c>
      <c r="M10" s="883">
        <v>4</v>
      </c>
      <c r="N10" s="884">
        <v>600</v>
      </c>
      <c r="O10" s="777"/>
      <c r="P10" s="777"/>
      <c r="Q10" s="777"/>
      <c r="R10" s="865" t="s">
        <v>19</v>
      </c>
      <c r="S10" s="979" t="s">
        <v>282</v>
      </c>
      <c r="T10" s="768">
        <v>2257</v>
      </c>
      <c r="U10" s="769">
        <v>41.5</v>
      </c>
      <c r="V10" s="803">
        <v>1</v>
      </c>
      <c r="W10" s="770">
        <v>4</v>
      </c>
      <c r="X10" s="980">
        <v>2357</v>
      </c>
      <c r="Y10" s="769">
        <v>38</v>
      </c>
      <c r="Z10" s="772">
        <v>1</v>
      </c>
      <c r="AA10" s="770">
        <v>4</v>
      </c>
      <c r="AB10" s="780"/>
      <c r="AC10" s="781"/>
      <c r="AD10" s="797"/>
      <c r="AE10" s="782">
        <v>6</v>
      </c>
      <c r="AF10" s="783"/>
      <c r="AG10" s="769"/>
      <c r="AH10" s="784"/>
      <c r="AI10" s="770"/>
      <c r="AJ10" s="828">
        <f>IF(ISERROR(AVERAGE(T10,X10,AB10,AF10)),"",AVERAGE(T10,X10,AB10,AF10))</f>
        <v>2307</v>
      </c>
      <c r="AK10" s="789">
        <f>SUM(U10,Y10,AC10,AG10)</f>
        <v>79.5</v>
      </c>
      <c r="AL10" s="790">
        <f>SUM(W10+AA10+AE10+AI10)</f>
        <v>14</v>
      </c>
      <c r="AM10" s="787"/>
      <c r="AN10"/>
      <c r="AO10" s="890">
        <v>2307</v>
      </c>
      <c r="AP10" s="891">
        <v>79.5</v>
      </c>
      <c r="AQ10" s="892">
        <v>9</v>
      </c>
    </row>
    <row r="11" spans="2:43" ht="22.5" customHeight="1">
      <c r="B11" s="626" t="s">
        <v>22</v>
      </c>
      <c r="C11" s="840" t="str">
        <f>Jednoduchý_zápis!B12</f>
        <v>a3</v>
      </c>
      <c r="D11" s="836">
        <f>Jednoduchý_zápis!C12</f>
        <v>0</v>
      </c>
      <c r="E11" s="184" t="str">
        <f>Jednoduchý_zápis!$C$6</f>
        <v>ŠK Železiarne Podbrezová</v>
      </c>
      <c r="F11" s="830">
        <f>Jednoduchý_zápis!E12</f>
      </c>
      <c r="G11" s="830" t="e">
        <f>Jednoduchý_zápis!F12</f>
        <v>#VALUE!</v>
      </c>
      <c r="H11" s="395" t="str">
        <f>Jednoduchý_zápis!G12</f>
        <v>0</v>
      </c>
      <c r="I11" s="455">
        <f>Jednoduchý_zápis!H12</f>
        <v>12</v>
      </c>
      <c r="J11" s="631">
        <f>Jednoduchý_zápis!I12</f>
      </c>
      <c r="K11" s="25"/>
      <c r="L11" s="882">
        <v>520</v>
      </c>
      <c r="M11" s="883">
        <v>4</v>
      </c>
      <c r="N11" s="884">
        <v>570</v>
      </c>
      <c r="O11" s="25"/>
      <c r="P11" s="25"/>
      <c r="Q11" s="25"/>
      <c r="R11" s="865" t="s">
        <v>20</v>
      </c>
      <c r="S11" s="862" t="s">
        <v>338</v>
      </c>
      <c r="T11" s="846">
        <v>2171</v>
      </c>
      <c r="U11" s="847">
        <v>22</v>
      </c>
      <c r="V11" s="848">
        <v>4</v>
      </c>
      <c r="W11" s="850">
        <v>1</v>
      </c>
      <c r="X11" s="768">
        <v>2254</v>
      </c>
      <c r="Y11" s="769">
        <v>28</v>
      </c>
      <c r="Z11" s="772">
        <v>3</v>
      </c>
      <c r="AA11" s="770">
        <v>2</v>
      </c>
      <c r="AB11" s="780"/>
      <c r="AC11" s="781"/>
      <c r="AD11" s="797"/>
      <c r="AE11" s="782">
        <v>8</v>
      </c>
      <c r="AF11" s="783"/>
      <c r="AG11" s="769"/>
      <c r="AH11" s="784"/>
      <c r="AI11" s="770"/>
      <c r="AJ11" s="828">
        <f>IF(ISERROR(AVERAGE(T11,X11,AB11,AF11)),"",AVERAGE(T11,X11,AB11,AF11))</f>
        <v>2212.5</v>
      </c>
      <c r="AK11" s="789">
        <f>SUM(U11,Y11,AC11,AG11)</f>
        <v>50</v>
      </c>
      <c r="AL11" s="790">
        <f>SUM(W11+AA11+AE11+AI11)</f>
        <v>11</v>
      </c>
      <c r="AM11" s="787"/>
      <c r="AN11"/>
      <c r="AO11" s="890">
        <v>2212.5</v>
      </c>
      <c r="AP11" s="891">
        <v>50</v>
      </c>
      <c r="AQ11" s="892">
        <v>9</v>
      </c>
    </row>
    <row r="12" spans="2:43" ht="22.5" customHeight="1" thickBot="1">
      <c r="B12" s="625" t="s">
        <v>23</v>
      </c>
      <c r="C12" s="839" t="str">
        <f>Jednoduchý_zápis!L10</f>
        <v>c2</v>
      </c>
      <c r="D12" s="835">
        <f>Jednoduchý_zápis!M10</f>
        <v>0</v>
      </c>
      <c r="E12" s="185" t="str">
        <f>Jednoduchý_zápis!$M$6</f>
        <v>MKK Piešťany</v>
      </c>
      <c r="F12" s="831">
        <f>Jednoduchý_zápis!O10</f>
      </c>
      <c r="G12" s="831" t="e">
        <f>Jednoduchý_zápis!P10</f>
        <v>#VALUE!</v>
      </c>
      <c r="H12" s="396" t="str">
        <f>Jednoduchý_zápis!Q10</f>
        <v>0</v>
      </c>
      <c r="I12" s="404">
        <f>Jednoduchý_zápis!R10</f>
        <v>12</v>
      </c>
      <c r="J12" s="630">
        <f>Jednoduchý_zápis!S10</f>
      </c>
      <c r="K12" s="25"/>
      <c r="L12" s="882">
        <v>510</v>
      </c>
      <c r="M12" s="883">
        <v>4</v>
      </c>
      <c r="N12" s="884">
        <v>560</v>
      </c>
      <c r="O12" s="25"/>
      <c r="P12" s="25"/>
      <c r="Q12" s="25"/>
      <c r="R12" s="866" t="s">
        <v>21</v>
      </c>
      <c r="S12" s="863" t="s">
        <v>147</v>
      </c>
      <c r="T12" s="773">
        <v>2173</v>
      </c>
      <c r="U12" s="774">
        <v>24</v>
      </c>
      <c r="V12" s="849">
        <v>3</v>
      </c>
      <c r="W12" s="776">
        <v>2</v>
      </c>
      <c r="X12" s="773">
        <v>2229</v>
      </c>
      <c r="Y12" s="774">
        <v>17.5</v>
      </c>
      <c r="Z12" s="775">
        <v>4</v>
      </c>
      <c r="AA12" s="776">
        <v>1</v>
      </c>
      <c r="AB12" s="798"/>
      <c r="AC12" s="799"/>
      <c r="AD12" s="800"/>
      <c r="AE12" s="801">
        <v>1</v>
      </c>
      <c r="AF12" s="783"/>
      <c r="AG12" s="769"/>
      <c r="AH12" s="784"/>
      <c r="AI12" s="776"/>
      <c r="AJ12" s="829">
        <f>IF(ISERROR(AVERAGE(T12,X12,AB12,AF12)),"",AVERAGE(T12,X12,AB12,AF12))</f>
        <v>2201</v>
      </c>
      <c r="AK12" s="791">
        <f>SUM(U12,Y12,AC12,AG12)</f>
        <v>41.5</v>
      </c>
      <c r="AL12" s="792">
        <f>SUM(W12+AA12+AE12+AI12)</f>
        <v>4</v>
      </c>
      <c r="AM12" s="787"/>
      <c r="AN12"/>
      <c r="AO12" s="893">
        <v>2201</v>
      </c>
      <c r="AP12" s="894">
        <v>41.5</v>
      </c>
      <c r="AQ12" s="895">
        <v>8</v>
      </c>
    </row>
    <row r="13" spans="2:43" ht="22.5" customHeight="1" thickBot="1" thickTop="1">
      <c r="B13" s="627" t="s">
        <v>24</v>
      </c>
      <c r="C13" s="841" t="str">
        <f>Jednoduchý_zápis!B25</f>
        <v>b3</v>
      </c>
      <c r="D13" s="835">
        <f>Jednoduchý_zápis!C25</f>
        <v>0</v>
      </c>
      <c r="E13" s="185" t="str">
        <f>Jednoduchý_zápis!$C$19</f>
        <v>TJ Rakovice</v>
      </c>
      <c r="F13" s="831">
        <f>Jednoduchý_zápis!E25</f>
      </c>
      <c r="G13" s="831" t="e">
        <f>Jednoduchý_zápis!F25</f>
        <v>#VALUE!</v>
      </c>
      <c r="H13" s="396" t="str">
        <f>Jednoduchý_zápis!G25</f>
        <v>0</v>
      </c>
      <c r="I13" s="404">
        <f>Jednoduchý_zápis!H25</f>
        <v>12</v>
      </c>
      <c r="J13" s="630">
        <f>Jednoduchý_zápis!I25</f>
      </c>
      <c r="K13" s="25"/>
      <c r="L13" s="882">
        <v>500</v>
      </c>
      <c r="M13" s="883">
        <v>4</v>
      </c>
      <c r="N13" s="884">
        <v>550</v>
      </c>
      <c r="R13"/>
      <c r="S13"/>
      <c r="T13" s="1810">
        <v>45003</v>
      </c>
      <c r="U13" s="1811"/>
      <c r="V13" s="1812"/>
      <c r="W13" s="1813"/>
      <c r="X13" s="1819">
        <v>45010</v>
      </c>
      <c r="Y13" s="1802"/>
      <c r="Z13" s="1802"/>
      <c r="AA13" s="1802"/>
      <c r="AB13" s="1801">
        <v>45017</v>
      </c>
      <c r="AC13" s="1802"/>
      <c r="AD13" s="1802"/>
      <c r="AE13" s="1802"/>
      <c r="AF13" s="1801">
        <v>45032</v>
      </c>
      <c r="AG13" s="1802"/>
      <c r="AH13" s="1802"/>
      <c r="AI13" s="1803"/>
      <c r="AJ13" s="793"/>
      <c r="AK13" s="793"/>
      <c r="AL13" s="793"/>
      <c r="AM13" s="793"/>
      <c r="AN13" s="793"/>
      <c r="AO13" s="788"/>
      <c r="AP13" s="788"/>
      <c r="AQ13" s="788"/>
    </row>
    <row r="14" spans="2:40" ht="22.5" customHeight="1" thickBot="1" thickTop="1">
      <c r="B14" s="628" t="s">
        <v>25</v>
      </c>
      <c r="C14" s="842" t="str">
        <f>Jednoduchý_zápis!L25</f>
        <v>d3</v>
      </c>
      <c r="D14" s="836">
        <f>Jednoduchý_zápis!M25</f>
        <v>0</v>
      </c>
      <c r="E14" s="402" t="str">
        <f>Jednoduchý_zápis!$M$19</f>
        <v>TJ Lokomotíva Vrútky</v>
      </c>
      <c r="F14" s="830">
        <f>Jednoduchý_zápis!O25</f>
      </c>
      <c r="G14" s="830" t="e">
        <f>Jednoduchý_zápis!P25</f>
        <v>#VALUE!</v>
      </c>
      <c r="H14" s="395" t="str">
        <f>Jednoduchý_zápis!Q25</f>
        <v>0</v>
      </c>
      <c r="I14" s="456">
        <f>Jednoduchý_zápis!R25</f>
        <v>12</v>
      </c>
      <c r="J14" s="632">
        <f>Jednoduchý_zápis!S25</f>
      </c>
      <c r="L14" s="882">
        <v>490</v>
      </c>
      <c r="M14" s="883">
        <v>4</v>
      </c>
      <c r="N14" s="884">
        <v>540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</row>
    <row r="15" spans="2:36" ht="22.5" customHeight="1" thickBot="1">
      <c r="B15" s="626" t="s">
        <v>26</v>
      </c>
      <c r="C15" s="838" t="str">
        <f>Jednoduchý_zápis!B10</f>
        <v>a2</v>
      </c>
      <c r="D15" s="834">
        <f>Jednoduchý_zápis!C10</f>
        <v>0</v>
      </c>
      <c r="E15" s="195" t="str">
        <f>Jednoduchý_zápis!$C$6</f>
        <v>ŠK Železiarne Podbrezová</v>
      </c>
      <c r="F15" s="832">
        <f>Jednoduchý_zápis!E10</f>
      </c>
      <c r="G15" s="832" t="e">
        <f>Jednoduchý_zápis!F10</f>
        <v>#VALUE!</v>
      </c>
      <c r="H15" s="974" t="str">
        <f>Jednoduchý_zápis!G10</f>
        <v>0</v>
      </c>
      <c r="I15" s="403">
        <f>Jednoduchý_zápis!H10</f>
        <v>12</v>
      </c>
      <c r="J15" s="629">
        <f>Jednoduchý_zápis!I10</f>
      </c>
      <c r="L15" s="882">
        <v>460</v>
      </c>
      <c r="M15" s="883">
        <v>4</v>
      </c>
      <c r="N15" s="884">
        <v>510</v>
      </c>
      <c r="S15" s="638" t="str">
        <f>Jednoduchý_zápis!$C$6</f>
        <v>ŠK Železiarne Podbrezová</v>
      </c>
      <c r="T15" s="639">
        <f>Jednoduchý_zápis!$I$16</f>
        <v>0</v>
      </c>
      <c r="U15" s="639">
        <f>Jednoduchý_zápis!$H$17</f>
        <v>57</v>
      </c>
      <c r="V15" s="639" t="str">
        <f>Jednoduchý_zápis!$J$16</f>
        <v>1</v>
      </c>
      <c r="W15" s="640" t="str">
        <f>Jednoduchý_zápis!$J$9</f>
        <v>4</v>
      </c>
      <c r="Y15" s="1798" t="s">
        <v>61</v>
      </c>
      <c r="Z15" s="1799"/>
      <c r="AA15" s="1799"/>
      <c r="AB15" s="1799"/>
      <c r="AC15" s="1799"/>
      <c r="AD15" s="1799"/>
      <c r="AE15" s="1799"/>
      <c r="AF15" s="1800"/>
      <c r="AG15"/>
      <c r="AH15"/>
      <c r="AI15"/>
      <c r="AJ15"/>
    </row>
    <row r="16" spans="2:23" ht="22.5" customHeight="1">
      <c r="B16" s="625" t="s">
        <v>27</v>
      </c>
      <c r="C16" s="838" t="str">
        <f>Jednoduchý_zápis!B27</f>
        <v>b4</v>
      </c>
      <c r="D16" s="834">
        <f>Jednoduchý_zápis!C27</f>
        <v>0</v>
      </c>
      <c r="E16" s="195" t="str">
        <f>Jednoduchý_zápis!$C$19</f>
        <v>TJ Rakovice</v>
      </c>
      <c r="F16" s="832">
        <f>Jednoduchý_zápis!E27</f>
      </c>
      <c r="G16" s="832" t="e">
        <f>Jednoduchý_zápis!F27</f>
        <v>#VALUE!</v>
      </c>
      <c r="H16" s="394" t="str">
        <f>Jednoduchý_zápis!G27</f>
        <v>0</v>
      </c>
      <c r="I16" s="403">
        <f>Jednoduchý_zápis!H27</f>
        <v>12</v>
      </c>
      <c r="J16" s="629">
        <f>Jednoduchý_zápis!I27</f>
      </c>
      <c r="K16" s="25"/>
      <c r="L16" s="882">
        <v>450</v>
      </c>
      <c r="M16" s="883">
        <v>4</v>
      </c>
      <c r="N16" s="884">
        <v>500</v>
      </c>
      <c r="S16" s="550" t="str">
        <f>Jednoduchý_zápis!$C$19</f>
        <v>TJ Rakovice</v>
      </c>
      <c r="T16" s="548">
        <f>Jednoduchý_zápis!$I$29</f>
        <v>0</v>
      </c>
      <c r="U16" s="548">
        <f>Jednoduchý_zápis!$H$30</f>
        <v>57</v>
      </c>
      <c r="V16" s="548" t="str">
        <f>Jednoduchý_zápis!$J$29</f>
        <v>1</v>
      </c>
      <c r="W16" s="549" t="str">
        <f>Jednoduchý_zápis!$J$22</f>
        <v>4</v>
      </c>
    </row>
    <row r="17" spans="2:38" ht="22.5" customHeight="1">
      <c r="B17" s="626" t="s">
        <v>28</v>
      </c>
      <c r="C17" s="838" t="str">
        <f>Jednoduchý_zápis!B14</f>
        <v>a4</v>
      </c>
      <c r="D17" s="834">
        <f>Jednoduchý_zápis!C14</f>
        <v>0</v>
      </c>
      <c r="E17" s="195" t="str">
        <f>Jednoduchý_zápis!$C$6</f>
        <v>ŠK Železiarne Podbrezová</v>
      </c>
      <c r="F17" s="832">
        <f>Jednoduchý_zápis!E14</f>
      </c>
      <c r="G17" s="832" t="e">
        <f>Jednoduchý_zápis!F14</f>
        <v>#VALUE!</v>
      </c>
      <c r="H17" s="394" t="str">
        <f>Jednoduchý_zápis!G14</f>
        <v>0</v>
      </c>
      <c r="I17" s="403">
        <f>Jednoduchý_zápis!H14</f>
        <v>12</v>
      </c>
      <c r="J17" s="629">
        <f>Jednoduchý_zápis!I14</f>
      </c>
      <c r="K17" s="25"/>
      <c r="L17" s="882">
        <v>404</v>
      </c>
      <c r="M17" s="885">
        <v>4</v>
      </c>
      <c r="N17" s="886">
        <v>454</v>
      </c>
      <c r="S17" s="547" t="str">
        <f>Jednoduchý_zápis!$M$6</f>
        <v>MKK Piešťany</v>
      </c>
      <c r="T17" s="551">
        <f>Jednoduchý_zápis!$S$16</f>
        <v>0</v>
      </c>
      <c r="U17" s="551">
        <f>Jednoduchý_zápis!$R$17</f>
        <v>57</v>
      </c>
      <c r="V17" s="551" t="str">
        <f>Jednoduchý_zápis!$T$16</f>
        <v>1</v>
      </c>
      <c r="W17" s="552" t="str">
        <f>Jednoduchý_zápis!$T$9</f>
        <v>4</v>
      </c>
      <c r="AF17"/>
      <c r="AG17"/>
      <c r="AH17"/>
      <c r="AI17"/>
      <c r="AJ17"/>
      <c r="AK17"/>
      <c r="AL17"/>
    </row>
    <row r="18" spans="2:28" ht="22.5" customHeight="1" thickBot="1">
      <c r="B18" s="625" t="s">
        <v>29</v>
      </c>
      <c r="C18" s="838" t="str">
        <f>Jednoduchý_zápis!B8</f>
        <v>a1a</v>
      </c>
      <c r="D18" s="834">
        <f>Jednoduchý_zápis!C8</f>
        <v>0</v>
      </c>
      <c r="E18" s="195" t="str">
        <f>Jednoduchý_zápis!$C$6</f>
        <v>ŠK Železiarne Podbrezová</v>
      </c>
      <c r="F18" s="832">
        <f>Jednoduchý_zápis!E8</f>
      </c>
      <c r="G18" s="832" t="e">
        <f>Jednoduchý_zápis!F8</f>
        <v>#VALUE!</v>
      </c>
      <c r="H18" s="394" t="str">
        <f>Jednoduchý_zápis!G8</f>
        <v>0</v>
      </c>
      <c r="I18" s="403">
        <f>Jednoduchý_zápis!H8</f>
        <v>12</v>
      </c>
      <c r="J18" s="629">
        <f>Jednoduchý_zápis!I8</f>
      </c>
      <c r="L18" s="882">
        <v>400</v>
      </c>
      <c r="M18" s="883">
        <v>4</v>
      </c>
      <c r="N18" s="884">
        <v>450</v>
      </c>
      <c r="S18" s="544" t="str">
        <f>Jednoduchý_zápis!$M$19</f>
        <v>TJ Lokomotíva Vrútky</v>
      </c>
      <c r="T18" s="545">
        <f>Jednoduchý_zápis!$S$29</f>
        <v>0</v>
      </c>
      <c r="U18" s="545">
        <f>Jednoduchý_zápis!$R$30</f>
        <v>57</v>
      </c>
      <c r="V18" s="545" t="str">
        <f>Jednoduchý_zápis!$T$29</f>
        <v>1</v>
      </c>
      <c r="W18" s="546" t="str">
        <f>Jednoduchý_zápis!$T$22</f>
        <v>4</v>
      </c>
      <c r="X18" s="539"/>
      <c r="Y18" s="539"/>
      <c r="Z18" s="539"/>
      <c r="AA18" s="529"/>
      <c r="AB18" s="530"/>
    </row>
    <row r="19" spans="2:40" ht="22.5" customHeight="1" thickBot="1">
      <c r="B19" s="627" t="s">
        <v>30</v>
      </c>
      <c r="C19" s="838" t="str">
        <f>Jednoduchý_zápis!L8</f>
        <v>c1</v>
      </c>
      <c r="D19" s="834">
        <f>Jednoduchý_zápis!M8</f>
        <v>0</v>
      </c>
      <c r="E19" s="195" t="str">
        <f>Jednoduchý_zápis!$M$6</f>
        <v>MKK Piešťany</v>
      </c>
      <c r="F19" s="832">
        <f>Jednoduchý_zápis!O8</f>
      </c>
      <c r="G19" s="832" t="e">
        <f>Jednoduchý_zápis!P8</f>
        <v>#VALUE!</v>
      </c>
      <c r="H19" s="394" t="str">
        <f>Jednoduchý_zápis!Q8</f>
        <v>0</v>
      </c>
      <c r="I19" s="403">
        <f>Jednoduchý_zápis!R8</f>
        <v>12</v>
      </c>
      <c r="J19" s="629">
        <f>Jednoduchý_zápis!S8</f>
      </c>
      <c r="L19" s="882">
        <v>400</v>
      </c>
      <c r="M19" s="883">
        <v>4</v>
      </c>
      <c r="N19" s="884">
        <v>450</v>
      </c>
      <c r="S19"/>
      <c r="T19"/>
      <c r="U19"/>
      <c r="V19"/>
      <c r="W19"/>
      <c r="X19" s="539"/>
      <c r="Y19" s="539"/>
      <c r="Z19" s="539"/>
      <c r="AA19" s="529"/>
      <c r="AB19" s="530"/>
      <c r="AI19"/>
      <c r="AJ19"/>
      <c r="AK19"/>
      <c r="AL19"/>
      <c r="AM19"/>
      <c r="AN19"/>
    </row>
    <row r="20" spans="2:40" ht="22.5" customHeight="1">
      <c r="B20" s="627" t="s">
        <v>31</v>
      </c>
      <c r="C20" s="838" t="str">
        <f>Jednoduchý_zápis!L21</f>
        <v>d1</v>
      </c>
      <c r="D20" s="834">
        <f>Jednoduchý_zápis!M21</f>
        <v>0</v>
      </c>
      <c r="E20" s="195" t="str">
        <f>Jednoduchý_zápis!$M$19</f>
        <v>TJ Lokomotíva Vrútky</v>
      </c>
      <c r="F20" s="832">
        <f>Jednoduchý_zápis!O21</f>
      </c>
      <c r="G20" s="832" t="e">
        <f>Jednoduchý_zápis!P21</f>
        <v>#VALUE!</v>
      </c>
      <c r="H20" s="394" t="str">
        <f>Jednoduchý_zápis!Q21</f>
        <v>0</v>
      </c>
      <c r="I20" s="403">
        <f>Jednoduchý_zápis!R21</f>
        <v>12</v>
      </c>
      <c r="J20" s="629">
        <f>Jednoduchý_zápis!S21</f>
      </c>
      <c r="L20" s="882">
        <v>400</v>
      </c>
      <c r="M20" s="883">
        <v>4</v>
      </c>
      <c r="N20" s="884">
        <v>450</v>
      </c>
      <c r="S20" s="1808" t="s">
        <v>281</v>
      </c>
      <c r="T20" s="1821" t="s">
        <v>386</v>
      </c>
      <c r="U20" s="1822"/>
      <c r="V20" s="1822"/>
      <c r="W20" s="1822"/>
      <c r="X20" s="1823"/>
      <c r="Y20" s="539"/>
      <c r="Z20" s="539"/>
      <c r="AA20" s="529"/>
      <c r="AB20" s="530"/>
      <c r="AI20"/>
      <c r="AJ20"/>
      <c r="AK20"/>
      <c r="AL20"/>
      <c r="AM20"/>
      <c r="AN20"/>
    </row>
    <row r="21" spans="2:40" ht="22.5" customHeight="1">
      <c r="B21" s="627" t="s">
        <v>32</v>
      </c>
      <c r="C21" s="838" t="str">
        <f>Jednoduchý_zápis!L23</f>
        <v>d2</v>
      </c>
      <c r="D21" s="834">
        <f>Jednoduchý_zápis!M23</f>
        <v>0</v>
      </c>
      <c r="E21" s="195" t="str">
        <f>Jednoduchý_zápis!$M$19</f>
        <v>TJ Lokomotíva Vrútky</v>
      </c>
      <c r="F21" s="832">
        <f>Jednoduchý_zápis!O23</f>
      </c>
      <c r="G21" s="832" t="e">
        <f>Jednoduchý_zápis!P23</f>
        <v>#VALUE!</v>
      </c>
      <c r="H21" s="394" t="str">
        <f>Jednoduchý_zápis!Q23</f>
        <v>0</v>
      </c>
      <c r="I21" s="403">
        <f>Jednoduchý_zápis!R23</f>
        <v>12</v>
      </c>
      <c r="J21" s="629">
        <f>Jednoduchý_zápis!S23</f>
      </c>
      <c r="K21" s="25"/>
      <c r="L21" s="882">
        <v>400</v>
      </c>
      <c r="M21" s="883">
        <v>4</v>
      </c>
      <c r="N21" s="884">
        <v>450</v>
      </c>
      <c r="S21" s="1809"/>
      <c r="T21" s="1824" t="s">
        <v>387</v>
      </c>
      <c r="U21" s="1825"/>
      <c r="V21" s="1825"/>
      <c r="W21" s="1825"/>
      <c r="X21" s="1826"/>
      <c r="Y21" s="539"/>
      <c r="Z21" s="539"/>
      <c r="AA21" s="529"/>
      <c r="AB21" s="530"/>
      <c r="AI21"/>
      <c r="AJ21"/>
      <c r="AK21"/>
      <c r="AL21"/>
      <c r="AM21"/>
      <c r="AN21"/>
    </row>
    <row r="22" spans="2:40" ht="22.5" customHeight="1" thickBot="1">
      <c r="B22" s="633" t="s">
        <v>33</v>
      </c>
      <c r="C22" s="843" t="str">
        <f>Jednoduchý_zápis!L14</f>
        <v>c4</v>
      </c>
      <c r="D22" s="837">
        <f>Jednoduchý_zápis!M14</f>
        <v>0</v>
      </c>
      <c r="E22" s="634" t="str">
        <f>Jednoduchý_zápis!$M$6</f>
        <v>MKK Piešťany</v>
      </c>
      <c r="F22" s="833">
        <f>Jednoduchý_zápis!O14</f>
      </c>
      <c r="G22" s="833" t="e">
        <f>Jednoduchý_zápis!P14</f>
        <v>#VALUE!</v>
      </c>
      <c r="H22" s="635" t="str">
        <f>Jednoduchý_zápis!Q14</f>
        <v>0</v>
      </c>
      <c r="I22" s="636">
        <f>Jednoduchý_zápis!R14</f>
        <v>12</v>
      </c>
      <c r="J22" s="637">
        <f>Jednoduchý_zápis!S14</f>
      </c>
      <c r="L22" s="887">
        <v>320</v>
      </c>
      <c r="M22" s="888">
        <v>4</v>
      </c>
      <c r="N22" s="889">
        <v>370</v>
      </c>
      <c r="T22" s="1792" t="s">
        <v>62</v>
      </c>
      <c r="U22" s="1793"/>
      <c r="V22" s="1793"/>
      <c r="W22" s="1793"/>
      <c r="X22" s="1794"/>
      <c r="Y22" s="1806" t="s">
        <v>388</v>
      </c>
      <c r="Z22" s="1807"/>
      <c r="AA22" s="1807"/>
      <c r="AB22" s="1807"/>
      <c r="AC22" s="1807"/>
      <c r="AD22" s="1807"/>
      <c r="AE22" s="1807"/>
      <c r="AI22"/>
      <c r="AJ22"/>
      <c r="AK22"/>
      <c r="AL22"/>
      <c r="AM22"/>
      <c r="AN22"/>
    </row>
    <row r="23" spans="1:40" ht="19.5" customHeight="1" thickBot="1" thickTop="1">
      <c r="A23" s="6"/>
      <c r="B23"/>
      <c r="C23" s="6"/>
      <c r="D23"/>
      <c r="E23"/>
      <c r="F23"/>
      <c r="G23"/>
      <c r="H23"/>
      <c r="I23"/>
      <c r="J23"/>
      <c r="K23" s="6"/>
      <c r="T23" s="1795" t="s">
        <v>63</v>
      </c>
      <c r="U23" s="1796"/>
      <c r="V23" s="1796"/>
      <c r="W23" s="1796"/>
      <c r="X23" s="1797"/>
      <c r="Y23" s="1806"/>
      <c r="Z23" s="1807"/>
      <c r="AA23" s="1807"/>
      <c r="AB23" s="1807"/>
      <c r="AC23" s="1807"/>
      <c r="AD23" s="1807"/>
      <c r="AE23" s="1807"/>
      <c r="AI23"/>
      <c r="AJ23"/>
      <c r="AK23"/>
      <c r="AL23"/>
      <c r="AM23"/>
      <c r="AN23"/>
    </row>
    <row r="24" spans="1:40" ht="19.5" customHeight="1">
      <c r="A24"/>
      <c r="B24" s="6"/>
      <c r="C24"/>
      <c r="D24"/>
      <c r="E24"/>
      <c r="F24"/>
      <c r="G24"/>
      <c r="H24"/>
      <c r="I24"/>
      <c r="J24"/>
      <c r="K24" s="6"/>
      <c r="T24" s="975"/>
      <c r="U24" s="975"/>
      <c r="V24" s="975"/>
      <c r="W24" s="975"/>
      <c r="X24" s="975"/>
      <c r="Y24" s="975"/>
      <c r="Z24" s="975"/>
      <c r="AA24" s="975"/>
      <c r="AB24" s="975"/>
      <c r="AC24" s="975"/>
      <c r="AD24" s="975"/>
      <c r="AE24" s="975"/>
      <c r="AF24" s="975"/>
      <c r="AG24" s="975"/>
      <c r="AH24" s="975"/>
      <c r="AI24" s="976"/>
      <c r="AJ24" s="976"/>
      <c r="AK24"/>
      <c r="AL24"/>
      <c r="AM24"/>
      <c r="AN24"/>
    </row>
    <row r="25" spans="1:40" ht="19.5" customHeight="1">
      <c r="A25"/>
      <c r="B25"/>
      <c r="C25"/>
      <c r="D25"/>
      <c r="E25"/>
      <c r="F25"/>
      <c r="G25"/>
      <c r="H25"/>
      <c r="I25"/>
      <c r="J25"/>
      <c r="K25"/>
      <c r="T25" s="976"/>
      <c r="U25" s="976"/>
      <c r="V25" s="976"/>
      <c r="W25" s="976"/>
      <c r="X25" s="976"/>
      <c r="Y25" s="976"/>
      <c r="Z25" s="976"/>
      <c r="AA25" s="976"/>
      <c r="AB25" s="976"/>
      <c r="AC25" s="976"/>
      <c r="AD25" s="976"/>
      <c r="AE25" s="976"/>
      <c r="AF25" s="975"/>
      <c r="AG25" s="975"/>
      <c r="AH25" s="975"/>
      <c r="AI25" s="976"/>
      <c r="AJ25" s="976"/>
      <c r="AK25"/>
      <c r="AL25"/>
      <c r="AM25"/>
      <c r="AN25"/>
    </row>
    <row r="26" spans="1:36" ht="19.5" customHeight="1">
      <c r="A26"/>
      <c r="B26"/>
      <c r="C26"/>
      <c r="D26"/>
      <c r="E26"/>
      <c r="F26"/>
      <c r="G26"/>
      <c r="H26"/>
      <c r="I26"/>
      <c r="J26"/>
      <c r="K26"/>
      <c r="T26" s="976"/>
      <c r="U26" s="976"/>
      <c r="V26" s="976"/>
      <c r="W26" s="976"/>
      <c r="X26" s="976"/>
      <c r="Y26" s="976"/>
      <c r="Z26" s="976"/>
      <c r="AA26" s="976"/>
      <c r="AB26" s="976"/>
      <c r="AC26" s="976"/>
      <c r="AD26" s="976"/>
      <c r="AE26" s="976"/>
      <c r="AF26" s="975"/>
      <c r="AG26" s="975"/>
      <c r="AH26" s="975"/>
      <c r="AI26" s="975"/>
      <c r="AJ26" s="975"/>
    </row>
    <row r="27" spans="1:36" ht="19.5" customHeight="1">
      <c r="A27"/>
      <c r="B27"/>
      <c r="C27"/>
      <c r="D27"/>
      <c r="E27"/>
      <c r="F27"/>
      <c r="G27"/>
      <c r="H27"/>
      <c r="I27"/>
      <c r="J27"/>
      <c r="K27"/>
      <c r="T27" s="975"/>
      <c r="U27" s="975"/>
      <c r="V27" s="975"/>
      <c r="W27" s="975"/>
      <c r="X27" s="975"/>
      <c r="Y27" s="975"/>
      <c r="Z27" s="975"/>
      <c r="AA27" s="975"/>
      <c r="AB27" s="975"/>
      <c r="AC27" s="975"/>
      <c r="AD27" s="975"/>
      <c r="AE27" s="975"/>
      <c r="AF27" s="975"/>
      <c r="AG27" s="975"/>
      <c r="AH27" s="975"/>
      <c r="AI27" s="975"/>
      <c r="AJ27" s="975"/>
    </row>
    <row r="28" spans="1:36" ht="19.5" customHeight="1">
      <c r="A28"/>
      <c r="B28"/>
      <c r="C28"/>
      <c r="D28"/>
      <c r="E28"/>
      <c r="F28"/>
      <c r="G28"/>
      <c r="H28"/>
      <c r="I28"/>
      <c r="J28"/>
      <c r="K28"/>
      <c r="O28" s="368"/>
      <c r="P28" s="368"/>
      <c r="Q28" s="368"/>
      <c r="T28" s="977"/>
      <c r="U28" s="977"/>
      <c r="V28" s="977"/>
      <c r="W28" s="977"/>
      <c r="X28" s="975"/>
      <c r="Y28" s="975"/>
      <c r="Z28" s="975"/>
      <c r="AA28" s="975"/>
      <c r="AB28" s="975"/>
      <c r="AC28" s="975"/>
      <c r="AD28" s="975"/>
      <c r="AE28" s="975"/>
      <c r="AF28" s="975"/>
      <c r="AG28" s="975"/>
      <c r="AH28" s="975"/>
      <c r="AI28" s="975"/>
      <c r="AJ28" s="975"/>
    </row>
    <row r="29" spans="20:36" ht="12.75">
      <c r="T29" s="975"/>
      <c r="U29" s="975"/>
      <c r="V29" s="975"/>
      <c r="W29" s="975"/>
      <c r="X29" s="975"/>
      <c r="Y29" s="975"/>
      <c r="Z29" s="975"/>
      <c r="AA29" s="975"/>
      <c r="AB29" s="975"/>
      <c r="AC29" s="975"/>
      <c r="AD29" s="975"/>
      <c r="AE29" s="975"/>
      <c r="AF29" s="975"/>
      <c r="AG29" s="975"/>
      <c r="AH29" s="975"/>
      <c r="AI29" s="975"/>
      <c r="AJ29" s="975"/>
    </row>
    <row r="30" spans="4:36" ht="12.75">
      <c r="D30" s="861"/>
      <c r="E30" s="861"/>
      <c r="F30" s="861"/>
      <c r="G30" s="861"/>
      <c r="T30" s="975"/>
      <c r="U30" s="975"/>
      <c r="V30" s="975"/>
      <c r="W30" s="975"/>
      <c r="X30" s="975"/>
      <c r="Y30" s="975"/>
      <c r="Z30" s="975"/>
      <c r="AA30" s="975"/>
      <c r="AB30" s="975"/>
      <c r="AC30" s="975"/>
      <c r="AD30" s="975"/>
      <c r="AE30" s="975"/>
      <c r="AF30" s="975"/>
      <c r="AG30" s="975"/>
      <c r="AH30" s="975"/>
      <c r="AI30" s="975"/>
      <c r="AJ30" s="975"/>
    </row>
    <row r="31" spans="4:7" ht="12.75">
      <c r="D31" s="861"/>
      <c r="E31" s="861"/>
      <c r="F31" s="861"/>
      <c r="G31" s="861"/>
    </row>
    <row r="32" spans="4:7" ht="12.75">
      <c r="D32" s="861"/>
      <c r="E32" s="861"/>
      <c r="F32" s="861"/>
      <c r="G32" s="861"/>
    </row>
    <row r="33" spans="4:7" ht="12.75">
      <c r="D33" s="861"/>
      <c r="E33" s="861"/>
      <c r="F33" s="861"/>
      <c r="G33" s="861"/>
    </row>
    <row r="34" spans="4:7" ht="12.75">
      <c r="D34" s="861"/>
      <c r="E34" s="861"/>
      <c r="F34" s="861"/>
      <c r="G34" s="861"/>
    </row>
  </sheetData>
  <sheetProtection selectLockedCells="1"/>
  <mergeCells count="28">
    <mergeCell ref="AO8:AQ8"/>
    <mergeCell ref="B2:C2"/>
    <mergeCell ref="X7:AA7"/>
    <mergeCell ref="AB7:AE7"/>
    <mergeCell ref="B4:C4"/>
    <mergeCell ref="E4:I4"/>
    <mergeCell ref="R2:AB3"/>
    <mergeCell ref="AE2:AL3"/>
    <mergeCell ref="AC2:AD3"/>
    <mergeCell ref="E2:I2"/>
    <mergeCell ref="AF5:AI6"/>
    <mergeCell ref="L6:N6"/>
    <mergeCell ref="S20:S21"/>
    <mergeCell ref="T13:W13"/>
    <mergeCell ref="T5:W6"/>
    <mergeCell ref="X13:AA13"/>
    <mergeCell ref="AB13:AE13"/>
    <mergeCell ref="T7:W7"/>
    <mergeCell ref="T20:X20"/>
    <mergeCell ref="T21:X21"/>
    <mergeCell ref="X5:AA6"/>
    <mergeCell ref="AB5:AE6"/>
    <mergeCell ref="T22:X22"/>
    <mergeCell ref="T23:X23"/>
    <mergeCell ref="Y15:AF15"/>
    <mergeCell ref="AF13:AI13"/>
    <mergeCell ref="AF7:AI7"/>
    <mergeCell ref="Y22:AE23"/>
  </mergeCells>
  <conditionalFormatting sqref="J7:J22">
    <cfRule type="cellIs" priority="4" dxfId="5" operator="lessThan">
      <formula>500</formula>
    </cfRule>
    <cfRule type="cellIs" priority="5" dxfId="4" operator="between">
      <formula>500</formula>
      <formula>539</formula>
    </cfRule>
    <cfRule type="cellIs" priority="6" dxfId="3" operator="greaterThanOrEqual">
      <formula>600</formula>
    </cfRule>
    <cfRule type="cellIs" priority="7" dxfId="2" operator="between">
      <formula>580</formula>
      <formula>599</formula>
    </cfRule>
    <cfRule type="cellIs" priority="8" dxfId="1" operator="between">
      <formula>560</formula>
      <formula>579</formula>
    </cfRule>
    <cfRule type="cellIs" priority="9" dxfId="11" operator="between">
      <formula>540</formula>
      <formula>559</formula>
    </cfRule>
  </conditionalFormatting>
  <conditionalFormatting sqref="F7:F22">
    <cfRule type="top10" priority="87" dxfId="6" rank="1"/>
  </conditionalFormatting>
  <conditionalFormatting sqref="G7:G22">
    <cfRule type="top10" priority="88" dxfId="6" rank="1"/>
  </conditionalFormatting>
  <printOptions/>
  <pageMargins left="0.11811023622047245" right="0.11811023622047245" top="0.07874015748031496" bottom="0.07874015748031496" header="0.31496062992125984" footer="0.31496062992125984"/>
  <pageSetup blackAndWhite="1"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5">
    <tabColor theme="9" tint="-0.24997000396251678"/>
  </sheetPr>
  <dimension ref="B1:AS151"/>
  <sheetViews>
    <sheetView zoomScale="103" zoomScaleNormal="103" zoomScalePageLayoutView="0" workbookViewId="0" topLeftCell="A1">
      <selection activeCell="C5" sqref="C5"/>
    </sheetView>
  </sheetViews>
  <sheetFormatPr defaultColWidth="9.140625" defaultRowHeight="12.75"/>
  <cols>
    <col min="1" max="1" width="1.28515625" style="20" customWidth="1"/>
    <col min="2" max="2" width="4.00390625" style="23" customWidth="1"/>
    <col min="3" max="3" width="27.140625" style="20" customWidth="1"/>
    <col min="4" max="4" width="10.28125" style="20" customWidth="1"/>
    <col min="5" max="5" width="20.140625" style="20" customWidth="1"/>
    <col min="6" max="7" width="6.8515625" style="20" customWidth="1"/>
    <col min="8" max="8" width="5.421875" style="20" customWidth="1"/>
    <col min="9" max="9" width="5.8515625" style="20" customWidth="1"/>
    <col min="10" max="10" width="10.28125" style="20" customWidth="1"/>
    <col min="11" max="11" width="6.140625" style="0" customWidth="1"/>
    <col min="12" max="12" width="2.57421875" style="0" customWidth="1"/>
    <col min="13" max="13" width="28.00390625" style="0" customWidth="1"/>
    <col min="14" max="14" width="21.7109375" style="0" customWidth="1"/>
    <col min="15" max="16" width="4.28125" style="0" customWidth="1"/>
    <col min="17" max="18" width="3.421875" style="0" customWidth="1"/>
    <col min="19" max="21" width="4.28125" style="0" customWidth="1"/>
    <col min="22" max="23" width="3.421875" style="0" customWidth="1"/>
    <col min="24" max="26" width="4.28125" style="0" customWidth="1"/>
    <col min="27" max="28" width="3.421875" style="0" customWidth="1"/>
    <col min="29" max="31" width="4.28125" style="0" customWidth="1"/>
    <col min="32" max="32" width="3.421875" style="0" customWidth="1"/>
    <col min="33" max="33" width="4.7109375" style="0" customWidth="1"/>
    <col min="34" max="34" width="4.28125" style="0" customWidth="1"/>
    <col min="35" max="36" width="5.57421875" style="0" customWidth="1"/>
    <col min="37" max="38" width="3.421875" style="0" customWidth="1"/>
    <col min="39" max="39" width="6.421875" style="0" customWidth="1"/>
    <col min="40" max="40" width="6.8515625" style="0" customWidth="1"/>
    <col min="41" max="43" width="0" style="0" hidden="1" customWidth="1"/>
  </cols>
  <sheetData>
    <row r="1" spans="3:11" s="20" customFormat="1" ht="39.75" customHeight="1" thickBot="1">
      <c r="C1" s="1840" t="s">
        <v>390</v>
      </c>
      <c r="D1" s="1841"/>
      <c r="E1" s="1841"/>
      <c r="F1" s="1841"/>
      <c r="G1" s="1841"/>
      <c r="H1" s="1841"/>
      <c r="I1" s="1841"/>
      <c r="J1" s="1841"/>
      <c r="K1" s="1842"/>
    </row>
    <row r="2" spans="2:40" s="20" customFormat="1" ht="40.5" customHeight="1" thickTop="1">
      <c r="B2" s="1851" t="s">
        <v>385</v>
      </c>
      <c r="C2" s="1852"/>
      <c r="D2" s="1852"/>
      <c r="E2" s="1852"/>
      <c r="F2" s="1852"/>
      <c r="G2" s="1852"/>
      <c r="H2" s="1852"/>
      <c r="I2" s="1852"/>
      <c r="J2" s="1852"/>
      <c r="K2" s="1853"/>
      <c r="O2" s="1854" t="s">
        <v>75</v>
      </c>
      <c r="P2" s="1855"/>
      <c r="Q2" s="1855"/>
      <c r="R2" s="1855"/>
      <c r="S2" s="1856"/>
      <c r="T2" s="1854" t="s">
        <v>160</v>
      </c>
      <c r="U2" s="1855"/>
      <c r="V2" s="1855"/>
      <c r="W2" s="1855"/>
      <c r="X2" s="1856"/>
      <c r="Y2" s="1854" t="s">
        <v>161</v>
      </c>
      <c r="Z2" s="1855"/>
      <c r="AA2" s="1855"/>
      <c r="AB2" s="1855"/>
      <c r="AC2" s="1856"/>
      <c r="AD2" s="1854" t="s">
        <v>162</v>
      </c>
      <c r="AE2" s="1855"/>
      <c r="AF2" s="1855"/>
      <c r="AG2" s="1855"/>
      <c r="AH2" s="1856"/>
      <c r="AI2" s="1857" t="s">
        <v>190</v>
      </c>
      <c r="AJ2" s="1858"/>
      <c r="AK2" s="1858"/>
      <c r="AL2" s="1858"/>
      <c r="AM2" s="1858"/>
      <c r="AN2" s="1859"/>
    </row>
    <row r="3" spans="2:40" s="20" customFormat="1" ht="3" customHeight="1" thickBot="1">
      <c r="B3" s="21"/>
      <c r="C3" s="21"/>
      <c r="D3" s="21"/>
      <c r="E3" s="21"/>
      <c r="F3" s="21"/>
      <c r="G3" s="21"/>
      <c r="H3" s="21"/>
      <c r="I3" s="21"/>
      <c r="J3" s="21"/>
      <c r="K3" s="21"/>
      <c r="O3" s="464"/>
      <c r="P3" s="465"/>
      <c r="Q3" s="465"/>
      <c r="R3" s="465"/>
      <c r="S3" s="457"/>
      <c r="T3" s="464"/>
      <c r="U3" s="465"/>
      <c r="V3" s="465"/>
      <c r="W3" s="465"/>
      <c r="X3" s="457"/>
      <c r="Y3" s="464"/>
      <c r="Z3" s="465"/>
      <c r="AA3" s="465"/>
      <c r="AB3" s="465"/>
      <c r="AC3" s="457"/>
      <c r="AD3" s="464"/>
      <c r="AE3" s="465"/>
      <c r="AF3" s="465"/>
      <c r="AG3" s="465"/>
      <c r="AH3" s="457"/>
      <c r="AI3" s="464"/>
      <c r="AJ3" s="465"/>
      <c r="AK3" s="465"/>
      <c r="AL3" s="465"/>
      <c r="AM3" s="465"/>
      <c r="AN3" s="457"/>
    </row>
    <row r="4" spans="2:40" s="20" customFormat="1" ht="13.5" customHeight="1" thickBot="1" thickTop="1">
      <c r="B4" s="183"/>
      <c r="C4" s="459" t="s">
        <v>140</v>
      </c>
      <c r="D4" s="460" t="s">
        <v>138</v>
      </c>
      <c r="E4" s="461" t="s">
        <v>16</v>
      </c>
      <c r="F4" s="460" t="s">
        <v>3</v>
      </c>
      <c r="G4" s="462" t="s">
        <v>17</v>
      </c>
      <c r="H4" s="463" t="s">
        <v>192</v>
      </c>
      <c r="I4" s="462" t="s">
        <v>193</v>
      </c>
      <c r="J4" s="461" t="s">
        <v>5</v>
      </c>
      <c r="K4" s="458" t="s">
        <v>186</v>
      </c>
      <c r="M4" s="468" t="s">
        <v>88</v>
      </c>
      <c r="N4" s="469" t="s">
        <v>187</v>
      </c>
      <c r="O4" s="470" t="s">
        <v>188</v>
      </c>
      <c r="P4" s="471" t="s">
        <v>17</v>
      </c>
      <c r="Q4" s="471" t="s">
        <v>9</v>
      </c>
      <c r="R4" s="471" t="s">
        <v>79</v>
      </c>
      <c r="S4" s="472" t="s">
        <v>189</v>
      </c>
      <c r="T4" s="471" t="s">
        <v>188</v>
      </c>
      <c r="U4" s="471" t="s">
        <v>17</v>
      </c>
      <c r="V4" s="471" t="s">
        <v>9</v>
      </c>
      <c r="W4" s="471" t="s">
        <v>79</v>
      </c>
      <c r="X4" s="472" t="s">
        <v>189</v>
      </c>
      <c r="Y4" s="471" t="s">
        <v>188</v>
      </c>
      <c r="Z4" s="471" t="s">
        <v>17</v>
      </c>
      <c r="AA4" s="471" t="s">
        <v>9</v>
      </c>
      <c r="AB4" s="471" t="s">
        <v>79</v>
      </c>
      <c r="AC4" s="472" t="s">
        <v>189</v>
      </c>
      <c r="AD4" s="471" t="s">
        <v>188</v>
      </c>
      <c r="AE4" s="471" t="s">
        <v>17</v>
      </c>
      <c r="AF4" s="471" t="s">
        <v>9</v>
      </c>
      <c r="AG4" s="471" t="s">
        <v>79</v>
      </c>
      <c r="AH4" s="472" t="s">
        <v>189</v>
      </c>
      <c r="AI4" s="471" t="s">
        <v>188</v>
      </c>
      <c r="AJ4" s="471" t="s">
        <v>17</v>
      </c>
      <c r="AK4" s="471" t="s">
        <v>9</v>
      </c>
      <c r="AL4" s="471" t="s">
        <v>79</v>
      </c>
      <c r="AM4" s="471" t="s">
        <v>189</v>
      </c>
      <c r="AN4" s="473" t="s">
        <v>186</v>
      </c>
    </row>
    <row r="5" spans="2:45" s="20" customFormat="1" ht="18" customHeight="1">
      <c r="B5" s="756" t="s">
        <v>18</v>
      </c>
      <c r="C5" s="754"/>
      <c r="D5" s="451"/>
      <c r="E5" s="446"/>
      <c r="F5" s="926"/>
      <c r="G5" s="926"/>
      <c r="H5" s="395"/>
      <c r="I5" s="921"/>
      <c r="J5" s="969"/>
      <c r="K5" s="474"/>
      <c r="M5" s="480" t="s">
        <v>371</v>
      </c>
      <c r="N5" s="481" t="s">
        <v>338</v>
      </c>
      <c r="O5" s="482">
        <v>356</v>
      </c>
      <c r="P5" s="483">
        <v>180</v>
      </c>
      <c r="Q5" s="483">
        <v>3</v>
      </c>
      <c r="R5" s="483">
        <v>3</v>
      </c>
      <c r="S5" s="484">
        <v>536</v>
      </c>
      <c r="T5" s="483">
        <v>372</v>
      </c>
      <c r="U5" s="483">
        <v>171</v>
      </c>
      <c r="V5" s="483">
        <v>9</v>
      </c>
      <c r="W5" s="483">
        <v>4</v>
      </c>
      <c r="X5" s="484">
        <v>543</v>
      </c>
      <c r="Y5" s="483"/>
      <c r="Z5" s="483"/>
      <c r="AA5" s="483"/>
      <c r="AB5" s="483"/>
      <c r="AC5" s="484"/>
      <c r="AD5" s="483"/>
      <c r="AE5" s="483"/>
      <c r="AF5" s="483"/>
      <c r="AG5" s="483"/>
      <c r="AH5" s="484"/>
      <c r="AI5" s="485">
        <f>AVERAGE(O5,T5,Y5,AD5)</f>
        <v>364</v>
      </c>
      <c r="AJ5" s="485">
        <f>AVERAGE(P5,U5,Z5,AE5)</f>
        <v>175.5</v>
      </c>
      <c r="AK5" s="483">
        <f>SUM(Q5,V5,AA5,AF5)</f>
        <v>12</v>
      </c>
      <c r="AL5" s="483">
        <f>SUM(R5,W5,AB5,AG5)</f>
        <v>7</v>
      </c>
      <c r="AM5" s="486">
        <f>AVERAGE(S5,X5,AC5,AH5)</f>
        <v>539.5</v>
      </c>
      <c r="AN5" s="487">
        <f>IF(COUNT(S5,X5,AC5,AH5)=0,"",COUNT(S5,X5,AC5,AH5))</f>
        <v>2</v>
      </c>
      <c r="AO5" s="57"/>
      <c r="AP5" s="57"/>
      <c r="AQ5" s="57"/>
      <c r="AR5" s="57"/>
      <c r="AS5" s="57"/>
    </row>
    <row r="6" spans="2:45" s="20" customFormat="1" ht="18" customHeight="1">
      <c r="B6" s="757" t="s">
        <v>19</v>
      </c>
      <c r="C6" s="540"/>
      <c r="D6" s="477"/>
      <c r="E6" s="447"/>
      <c r="F6" s="927"/>
      <c r="G6" s="927"/>
      <c r="H6" s="396"/>
      <c r="I6" s="922"/>
      <c r="J6" s="970"/>
      <c r="K6" s="475"/>
      <c r="M6" s="488" t="s">
        <v>377</v>
      </c>
      <c r="N6" s="489" t="s">
        <v>338</v>
      </c>
      <c r="O6" s="490">
        <v>341</v>
      </c>
      <c r="P6" s="491">
        <v>167</v>
      </c>
      <c r="Q6" s="491">
        <v>3</v>
      </c>
      <c r="R6" s="491">
        <v>3</v>
      </c>
      <c r="S6" s="487">
        <v>508</v>
      </c>
      <c r="T6" s="482"/>
      <c r="U6" s="483"/>
      <c r="V6" s="483"/>
      <c r="W6" s="483"/>
      <c r="X6" s="484"/>
      <c r="Y6" s="491"/>
      <c r="Z6" s="491"/>
      <c r="AA6" s="491"/>
      <c r="AB6" s="491"/>
      <c r="AC6" s="487"/>
      <c r="AD6" s="491"/>
      <c r="AE6" s="491"/>
      <c r="AF6" s="491"/>
      <c r="AG6" s="491"/>
      <c r="AH6" s="487"/>
      <c r="AI6" s="485">
        <f>AVERAGE(O6,T6,Y6,AD6)</f>
        <v>341</v>
      </c>
      <c r="AJ6" s="485">
        <f>AVERAGE(P6,U6,Z6,AE6)</f>
        <v>167</v>
      </c>
      <c r="AK6" s="483">
        <f>SUM(Q6,V6,AA6,AF6)</f>
        <v>3</v>
      </c>
      <c r="AL6" s="483">
        <f>SUM(R6,W6,AB6,AG6)</f>
        <v>3</v>
      </c>
      <c r="AM6" s="486">
        <f>AVERAGE(S6,X6,AC6,AH6)</f>
        <v>508</v>
      </c>
      <c r="AN6" s="492">
        <f aca="true" t="shared" si="0" ref="AN6:AN40">IF(COUNT(S6,X6,AC6,AH6)=0,"",COUNT(S6,X6,AC6,AH6))</f>
        <v>1</v>
      </c>
      <c r="AO6" s="57"/>
      <c r="AP6" s="57"/>
      <c r="AQ6" s="57"/>
      <c r="AR6" s="57"/>
      <c r="AS6" s="57"/>
    </row>
    <row r="7" spans="2:45" s="20" customFormat="1" ht="18" customHeight="1">
      <c r="B7" s="758" t="s">
        <v>20</v>
      </c>
      <c r="C7" s="541"/>
      <c r="D7" s="478"/>
      <c r="E7" s="448"/>
      <c r="F7" s="926"/>
      <c r="G7" s="926"/>
      <c r="H7" s="395"/>
      <c r="I7" s="921"/>
      <c r="J7" s="971"/>
      <c r="K7" s="474"/>
      <c r="M7" s="493" t="s">
        <v>370</v>
      </c>
      <c r="N7" s="494" t="s">
        <v>338</v>
      </c>
      <c r="O7" s="495">
        <v>369</v>
      </c>
      <c r="P7" s="496">
        <v>195</v>
      </c>
      <c r="Q7" s="496">
        <v>2</v>
      </c>
      <c r="R7" s="496">
        <v>9</v>
      </c>
      <c r="S7" s="492">
        <v>564</v>
      </c>
      <c r="T7" s="490"/>
      <c r="U7" s="491"/>
      <c r="V7" s="491"/>
      <c r="W7" s="491"/>
      <c r="X7" s="487"/>
      <c r="Y7" s="496"/>
      <c r="Z7" s="496"/>
      <c r="AA7" s="496"/>
      <c r="AB7" s="496"/>
      <c r="AC7" s="492"/>
      <c r="AD7" s="496"/>
      <c r="AE7" s="496"/>
      <c r="AF7" s="496"/>
      <c r="AG7" s="496"/>
      <c r="AH7" s="492"/>
      <c r="AI7" s="485">
        <f aca="true" t="shared" si="1" ref="AI7:AI23">AVERAGE(O7,T7,Y7,AD7)</f>
        <v>369</v>
      </c>
      <c r="AJ7" s="485">
        <f aca="true" t="shared" si="2" ref="AJ7:AJ23">AVERAGE(P7,U7,Z7,AE7)</f>
        <v>195</v>
      </c>
      <c r="AK7" s="483">
        <f aca="true" t="shared" si="3" ref="AK7:AK23">SUM(Q7,V7,AA7,AF7)</f>
        <v>2</v>
      </c>
      <c r="AL7" s="483">
        <f aca="true" t="shared" si="4" ref="AL7:AL23">SUM(R7,W7,AB7,AG7)</f>
        <v>9</v>
      </c>
      <c r="AM7" s="486">
        <f aca="true" t="shared" si="5" ref="AM7:AM23">AVERAGE(S7,X7,AC7,AH7)</f>
        <v>564</v>
      </c>
      <c r="AN7" s="487">
        <f t="shared" si="0"/>
        <v>1</v>
      </c>
      <c r="AO7" s="57"/>
      <c r="AP7" s="57"/>
      <c r="AQ7" s="57"/>
      <c r="AR7" s="57"/>
      <c r="AS7" s="57"/>
    </row>
    <row r="8" spans="2:45" s="20" customFormat="1" ht="18" customHeight="1">
      <c r="B8" s="397" t="s">
        <v>21</v>
      </c>
      <c r="C8" s="540"/>
      <c r="D8" s="452"/>
      <c r="E8" s="447"/>
      <c r="F8" s="927"/>
      <c r="G8" s="927"/>
      <c r="H8" s="396"/>
      <c r="I8" s="922"/>
      <c r="J8" s="970"/>
      <c r="K8" s="475"/>
      <c r="M8" s="488" t="s">
        <v>379</v>
      </c>
      <c r="N8" s="489" t="s">
        <v>338</v>
      </c>
      <c r="O8" s="490">
        <v>347</v>
      </c>
      <c r="P8" s="491">
        <v>216</v>
      </c>
      <c r="Q8" s="491">
        <v>1</v>
      </c>
      <c r="R8" s="491">
        <v>7</v>
      </c>
      <c r="S8" s="487">
        <v>563</v>
      </c>
      <c r="T8" s="495">
        <v>395</v>
      </c>
      <c r="U8" s="496">
        <v>233</v>
      </c>
      <c r="V8" s="496">
        <v>3</v>
      </c>
      <c r="W8" s="496">
        <v>11</v>
      </c>
      <c r="X8" s="492">
        <v>628</v>
      </c>
      <c r="Y8" s="491"/>
      <c r="Z8" s="491"/>
      <c r="AA8" s="491"/>
      <c r="AB8" s="491"/>
      <c r="AC8" s="487"/>
      <c r="AD8" s="491"/>
      <c r="AE8" s="491"/>
      <c r="AF8" s="491"/>
      <c r="AG8" s="491"/>
      <c r="AH8" s="487"/>
      <c r="AI8" s="485">
        <f t="shared" si="1"/>
        <v>371</v>
      </c>
      <c r="AJ8" s="485">
        <f t="shared" si="2"/>
        <v>224.5</v>
      </c>
      <c r="AK8" s="483">
        <f t="shared" si="3"/>
        <v>4</v>
      </c>
      <c r="AL8" s="483">
        <f t="shared" si="4"/>
        <v>18</v>
      </c>
      <c r="AM8" s="486">
        <f t="shared" si="5"/>
        <v>595.5</v>
      </c>
      <c r="AN8" s="492">
        <f t="shared" si="0"/>
        <v>2</v>
      </c>
      <c r="AO8" s="57"/>
      <c r="AP8" s="57"/>
      <c r="AQ8" s="57"/>
      <c r="AR8" s="57"/>
      <c r="AS8" s="57"/>
    </row>
    <row r="9" spans="2:45" s="20" customFormat="1" ht="18" customHeight="1">
      <c r="B9" s="400" t="s">
        <v>22</v>
      </c>
      <c r="C9" s="541"/>
      <c r="D9" s="451"/>
      <c r="E9" s="448"/>
      <c r="F9" s="926"/>
      <c r="G9" s="926"/>
      <c r="H9" s="395"/>
      <c r="I9" s="921"/>
      <c r="J9" s="971"/>
      <c r="K9" s="474"/>
      <c r="M9" s="493" t="s">
        <v>374</v>
      </c>
      <c r="N9" s="494" t="s">
        <v>282</v>
      </c>
      <c r="O9" s="495">
        <v>361</v>
      </c>
      <c r="P9" s="496">
        <v>178</v>
      </c>
      <c r="Q9" s="496">
        <v>2</v>
      </c>
      <c r="R9" s="496">
        <v>6</v>
      </c>
      <c r="S9" s="492">
        <v>539</v>
      </c>
      <c r="T9" s="490">
        <v>378</v>
      </c>
      <c r="U9" s="491">
        <v>229</v>
      </c>
      <c r="V9" s="491">
        <v>2</v>
      </c>
      <c r="W9" s="491">
        <v>7</v>
      </c>
      <c r="X9" s="487">
        <v>607</v>
      </c>
      <c r="Y9" s="496"/>
      <c r="Z9" s="496"/>
      <c r="AA9" s="496"/>
      <c r="AB9" s="496"/>
      <c r="AC9" s="492"/>
      <c r="AD9" s="496"/>
      <c r="AE9" s="496"/>
      <c r="AF9" s="496"/>
      <c r="AG9" s="496"/>
      <c r="AH9" s="492"/>
      <c r="AI9" s="485">
        <f t="shared" si="1"/>
        <v>369.5</v>
      </c>
      <c r="AJ9" s="485">
        <f t="shared" si="2"/>
        <v>203.5</v>
      </c>
      <c r="AK9" s="483">
        <f t="shared" si="3"/>
        <v>4</v>
      </c>
      <c r="AL9" s="483">
        <f t="shared" si="4"/>
        <v>13</v>
      </c>
      <c r="AM9" s="486">
        <f t="shared" si="5"/>
        <v>573</v>
      </c>
      <c r="AN9" s="487">
        <f t="shared" si="0"/>
        <v>2</v>
      </c>
      <c r="AO9" s="937">
        <v>203.5</v>
      </c>
      <c r="AP9" s="937">
        <v>4</v>
      </c>
      <c r="AQ9" s="937">
        <v>13</v>
      </c>
      <c r="AR9" s="57"/>
      <c r="AS9" s="57"/>
    </row>
    <row r="10" spans="2:45" s="20" customFormat="1" ht="18" customHeight="1">
      <c r="B10" s="397" t="s">
        <v>23</v>
      </c>
      <c r="C10" s="540"/>
      <c r="D10" s="452"/>
      <c r="E10" s="447"/>
      <c r="F10" s="927"/>
      <c r="G10" s="927"/>
      <c r="H10" s="396"/>
      <c r="I10" s="922"/>
      <c r="J10" s="970"/>
      <c r="K10" s="475"/>
      <c r="M10" s="488" t="s">
        <v>332</v>
      </c>
      <c r="N10" s="489" t="s">
        <v>282</v>
      </c>
      <c r="O10" s="490">
        <v>383</v>
      </c>
      <c r="P10" s="491">
        <v>184</v>
      </c>
      <c r="Q10" s="491">
        <v>1</v>
      </c>
      <c r="R10" s="491">
        <v>8</v>
      </c>
      <c r="S10" s="487">
        <v>567</v>
      </c>
      <c r="T10" s="495">
        <v>382</v>
      </c>
      <c r="U10" s="496">
        <v>177</v>
      </c>
      <c r="V10" s="496">
        <v>3</v>
      </c>
      <c r="W10" s="496">
        <v>6</v>
      </c>
      <c r="X10" s="492">
        <v>559</v>
      </c>
      <c r="Y10" s="491"/>
      <c r="Z10" s="491"/>
      <c r="AA10" s="491"/>
      <c r="AB10" s="491"/>
      <c r="AC10" s="487"/>
      <c r="AD10" s="491"/>
      <c r="AE10" s="491"/>
      <c r="AF10" s="491"/>
      <c r="AG10" s="491"/>
      <c r="AH10" s="487"/>
      <c r="AI10" s="485">
        <f t="shared" si="1"/>
        <v>382.5</v>
      </c>
      <c r="AJ10" s="485">
        <f t="shared" si="2"/>
        <v>180.5</v>
      </c>
      <c r="AK10" s="483">
        <f t="shared" si="3"/>
        <v>4</v>
      </c>
      <c r="AL10" s="483">
        <f t="shared" si="4"/>
        <v>14</v>
      </c>
      <c r="AM10" s="486">
        <f t="shared" si="5"/>
        <v>563</v>
      </c>
      <c r="AN10" s="492">
        <f t="shared" si="0"/>
        <v>2</v>
      </c>
      <c r="AO10" s="937">
        <v>180.5</v>
      </c>
      <c r="AP10" s="937">
        <v>4</v>
      </c>
      <c r="AQ10" s="937">
        <v>14</v>
      </c>
      <c r="AR10" s="57"/>
      <c r="AS10" s="57"/>
    </row>
    <row r="11" spans="2:45" s="20" customFormat="1" ht="18" customHeight="1">
      <c r="B11" s="397" t="s">
        <v>24</v>
      </c>
      <c r="C11" s="540"/>
      <c r="D11" s="451"/>
      <c r="E11" s="447"/>
      <c r="F11" s="927"/>
      <c r="G11" s="927"/>
      <c r="H11" s="396"/>
      <c r="I11" s="922"/>
      <c r="J11" s="970"/>
      <c r="K11" s="474"/>
      <c r="M11" s="493" t="s">
        <v>375</v>
      </c>
      <c r="N11" s="494" t="s">
        <v>282</v>
      </c>
      <c r="O11" s="495">
        <v>384</v>
      </c>
      <c r="P11" s="496">
        <v>220</v>
      </c>
      <c r="Q11" s="496" t="s">
        <v>369</v>
      </c>
      <c r="R11" s="496">
        <v>10.5</v>
      </c>
      <c r="S11" s="492">
        <v>604</v>
      </c>
      <c r="T11" s="490">
        <v>379</v>
      </c>
      <c r="U11" s="491">
        <v>204</v>
      </c>
      <c r="V11" s="491">
        <v>3</v>
      </c>
      <c r="W11" s="491">
        <v>6</v>
      </c>
      <c r="X11" s="487">
        <v>583</v>
      </c>
      <c r="Y11" s="496"/>
      <c r="Z11" s="496"/>
      <c r="AA11" s="496"/>
      <c r="AB11" s="496"/>
      <c r="AC11" s="492"/>
      <c r="AD11" s="496"/>
      <c r="AE11" s="496"/>
      <c r="AF11" s="496"/>
      <c r="AG11" s="496"/>
      <c r="AH11" s="492"/>
      <c r="AI11" s="485">
        <f t="shared" si="1"/>
        <v>381.5</v>
      </c>
      <c r="AJ11" s="485">
        <f t="shared" si="2"/>
        <v>212</v>
      </c>
      <c r="AK11" s="483">
        <f t="shared" si="3"/>
        <v>3</v>
      </c>
      <c r="AL11" s="483">
        <f t="shared" si="4"/>
        <v>16.5</v>
      </c>
      <c r="AM11" s="486">
        <f t="shared" si="5"/>
        <v>593.5</v>
      </c>
      <c r="AN11" s="487">
        <f t="shared" si="0"/>
        <v>2</v>
      </c>
      <c r="AO11" s="937">
        <v>212</v>
      </c>
      <c r="AP11" s="937">
        <v>3</v>
      </c>
      <c r="AQ11" s="937">
        <v>16.5</v>
      </c>
      <c r="AR11" s="57"/>
      <c r="AS11" s="57"/>
    </row>
    <row r="12" spans="2:45" s="20" customFormat="1" ht="18" customHeight="1">
      <c r="B12" s="759" t="s">
        <v>25</v>
      </c>
      <c r="C12" s="541"/>
      <c r="D12" s="452"/>
      <c r="E12" s="449"/>
      <c r="F12" s="926"/>
      <c r="G12" s="926"/>
      <c r="H12" s="395"/>
      <c r="I12" s="923"/>
      <c r="J12" s="972"/>
      <c r="K12" s="475"/>
      <c r="M12" s="488" t="s">
        <v>372</v>
      </c>
      <c r="N12" s="489" t="s">
        <v>282</v>
      </c>
      <c r="O12" s="490">
        <v>378</v>
      </c>
      <c r="P12" s="491">
        <v>169</v>
      </c>
      <c r="Q12" s="491">
        <v>4</v>
      </c>
      <c r="R12" s="491">
        <v>8</v>
      </c>
      <c r="S12" s="487">
        <v>547</v>
      </c>
      <c r="T12" s="495">
        <v>395</v>
      </c>
      <c r="U12" s="496">
        <v>213</v>
      </c>
      <c r="V12" s="496">
        <v>1</v>
      </c>
      <c r="W12" s="496">
        <v>10</v>
      </c>
      <c r="X12" s="492">
        <v>608</v>
      </c>
      <c r="Y12" s="491"/>
      <c r="Z12" s="491"/>
      <c r="AA12" s="491"/>
      <c r="AB12" s="491"/>
      <c r="AC12" s="487"/>
      <c r="AD12" s="491"/>
      <c r="AE12" s="491"/>
      <c r="AF12" s="491"/>
      <c r="AG12" s="491"/>
      <c r="AH12" s="487"/>
      <c r="AI12" s="485">
        <f t="shared" si="1"/>
        <v>386.5</v>
      </c>
      <c r="AJ12" s="485">
        <f t="shared" si="2"/>
        <v>191</v>
      </c>
      <c r="AK12" s="483">
        <f t="shared" si="3"/>
        <v>5</v>
      </c>
      <c r="AL12" s="483">
        <f t="shared" si="4"/>
        <v>18</v>
      </c>
      <c r="AM12" s="486">
        <f t="shared" si="5"/>
        <v>577.5</v>
      </c>
      <c r="AN12" s="492">
        <f t="shared" si="0"/>
        <v>2</v>
      </c>
      <c r="AO12" s="937">
        <v>191</v>
      </c>
      <c r="AP12" s="937">
        <v>5</v>
      </c>
      <c r="AQ12" s="937">
        <v>18</v>
      </c>
      <c r="AR12" s="57"/>
      <c r="AS12" s="57"/>
    </row>
    <row r="13" spans="2:45" s="20" customFormat="1" ht="18" customHeight="1">
      <c r="B13" s="400" t="s">
        <v>26</v>
      </c>
      <c r="C13" s="755"/>
      <c r="D13" s="451"/>
      <c r="E13" s="446"/>
      <c r="F13" s="928"/>
      <c r="G13" s="929"/>
      <c r="H13" s="394"/>
      <c r="I13" s="924"/>
      <c r="J13" s="969"/>
      <c r="K13" s="474"/>
      <c r="M13" s="493" t="s">
        <v>329</v>
      </c>
      <c r="N13" s="494" t="s">
        <v>147</v>
      </c>
      <c r="O13" s="495">
        <v>373</v>
      </c>
      <c r="P13" s="496">
        <v>192</v>
      </c>
      <c r="Q13" s="496">
        <v>4</v>
      </c>
      <c r="R13" s="496">
        <v>8</v>
      </c>
      <c r="S13" s="492">
        <v>565</v>
      </c>
      <c r="T13" s="490">
        <v>380</v>
      </c>
      <c r="U13" s="491">
        <v>170</v>
      </c>
      <c r="V13" s="491">
        <v>5</v>
      </c>
      <c r="W13" s="491">
        <v>3</v>
      </c>
      <c r="X13" s="487">
        <v>550</v>
      </c>
      <c r="Y13" s="496"/>
      <c r="Z13" s="496"/>
      <c r="AA13" s="496"/>
      <c r="AB13" s="496"/>
      <c r="AC13" s="492"/>
      <c r="AD13" s="496"/>
      <c r="AE13" s="496"/>
      <c r="AF13" s="496"/>
      <c r="AG13" s="496"/>
      <c r="AH13" s="492"/>
      <c r="AI13" s="485">
        <f t="shared" si="1"/>
        <v>376.5</v>
      </c>
      <c r="AJ13" s="485">
        <f t="shared" si="2"/>
        <v>181</v>
      </c>
      <c r="AK13" s="483">
        <f t="shared" si="3"/>
        <v>9</v>
      </c>
      <c r="AL13" s="483">
        <f t="shared" si="4"/>
        <v>11</v>
      </c>
      <c r="AM13" s="486">
        <f t="shared" si="5"/>
        <v>557.5</v>
      </c>
      <c r="AN13" s="487">
        <f t="shared" si="0"/>
        <v>2</v>
      </c>
      <c r="AO13" s="57"/>
      <c r="AP13" s="57"/>
      <c r="AQ13" s="57"/>
      <c r="AR13" s="57"/>
      <c r="AS13" s="57"/>
    </row>
    <row r="14" spans="2:45" s="20" customFormat="1" ht="18" customHeight="1">
      <c r="B14" s="397" t="s">
        <v>27</v>
      </c>
      <c r="C14" s="755"/>
      <c r="D14" s="452"/>
      <c r="E14" s="446"/>
      <c r="F14" s="928"/>
      <c r="G14" s="929"/>
      <c r="H14" s="394"/>
      <c r="I14" s="924"/>
      <c r="J14" s="969"/>
      <c r="K14" s="475"/>
      <c r="M14" s="488" t="s">
        <v>376</v>
      </c>
      <c r="N14" s="489" t="s">
        <v>147</v>
      </c>
      <c r="O14" s="490">
        <v>354</v>
      </c>
      <c r="P14" s="491">
        <v>156</v>
      </c>
      <c r="Q14" s="491">
        <v>9</v>
      </c>
      <c r="R14" s="491">
        <v>2</v>
      </c>
      <c r="S14" s="487">
        <v>510</v>
      </c>
      <c r="T14" s="495"/>
      <c r="U14" s="496"/>
      <c r="V14" s="496"/>
      <c r="W14" s="496"/>
      <c r="X14" s="492"/>
      <c r="Y14" s="491"/>
      <c r="Z14" s="491"/>
      <c r="AA14" s="491"/>
      <c r="AB14" s="491"/>
      <c r="AC14" s="487"/>
      <c r="AD14" s="491"/>
      <c r="AE14" s="491"/>
      <c r="AF14" s="491"/>
      <c r="AG14" s="491"/>
      <c r="AH14" s="487"/>
      <c r="AI14" s="485">
        <f t="shared" si="1"/>
        <v>354</v>
      </c>
      <c r="AJ14" s="485">
        <f t="shared" si="2"/>
        <v>156</v>
      </c>
      <c r="AK14" s="483">
        <f t="shared" si="3"/>
        <v>9</v>
      </c>
      <c r="AL14" s="483">
        <f t="shared" si="4"/>
        <v>2</v>
      </c>
      <c r="AM14" s="486">
        <f t="shared" si="5"/>
        <v>510</v>
      </c>
      <c r="AN14" s="492">
        <f t="shared" si="0"/>
        <v>1</v>
      </c>
      <c r="AO14" s="57"/>
      <c r="AP14" s="57"/>
      <c r="AQ14" s="57"/>
      <c r="AR14" s="57"/>
      <c r="AS14" s="57"/>
    </row>
    <row r="15" spans="2:45" s="20" customFormat="1" ht="18" customHeight="1">
      <c r="B15" s="400" t="s">
        <v>28</v>
      </c>
      <c r="C15" s="755"/>
      <c r="D15" s="451"/>
      <c r="E15" s="446"/>
      <c r="F15" s="928"/>
      <c r="G15" s="929"/>
      <c r="H15" s="394"/>
      <c r="I15" s="924"/>
      <c r="J15" s="969"/>
      <c r="K15" s="474"/>
      <c r="M15" s="493" t="s">
        <v>330</v>
      </c>
      <c r="N15" s="494" t="s">
        <v>147</v>
      </c>
      <c r="O15" s="495">
        <v>383</v>
      </c>
      <c r="P15" s="496">
        <v>163</v>
      </c>
      <c r="Q15" s="496">
        <v>2</v>
      </c>
      <c r="R15" s="496">
        <v>6</v>
      </c>
      <c r="S15" s="492">
        <v>546</v>
      </c>
      <c r="T15" s="490">
        <v>355</v>
      </c>
      <c r="U15" s="491">
        <v>217</v>
      </c>
      <c r="V15" s="491">
        <v>5</v>
      </c>
      <c r="W15" s="491">
        <v>4</v>
      </c>
      <c r="X15" s="487">
        <v>572</v>
      </c>
      <c r="Y15" s="496"/>
      <c r="Z15" s="496"/>
      <c r="AA15" s="496"/>
      <c r="AB15" s="496"/>
      <c r="AC15" s="492"/>
      <c r="AD15" s="496"/>
      <c r="AE15" s="496"/>
      <c r="AF15" s="496"/>
      <c r="AG15" s="496"/>
      <c r="AH15" s="492"/>
      <c r="AI15" s="485">
        <f t="shared" si="1"/>
        <v>369</v>
      </c>
      <c r="AJ15" s="485">
        <f t="shared" si="2"/>
        <v>190</v>
      </c>
      <c r="AK15" s="483">
        <f t="shared" si="3"/>
        <v>7</v>
      </c>
      <c r="AL15" s="483">
        <f t="shared" si="4"/>
        <v>10</v>
      </c>
      <c r="AM15" s="486">
        <f t="shared" si="5"/>
        <v>559</v>
      </c>
      <c r="AN15" s="487">
        <f t="shared" si="0"/>
        <v>2</v>
      </c>
      <c r="AO15" s="57"/>
      <c r="AP15" s="57"/>
      <c r="AQ15" s="57"/>
      <c r="AR15" s="57"/>
      <c r="AS15" s="57"/>
    </row>
    <row r="16" spans="2:45" s="20" customFormat="1" ht="18" customHeight="1">
      <c r="B16" s="397" t="s">
        <v>29</v>
      </c>
      <c r="C16" s="755"/>
      <c r="D16" s="452"/>
      <c r="E16" s="446"/>
      <c r="F16" s="928"/>
      <c r="G16" s="929"/>
      <c r="H16" s="394"/>
      <c r="I16" s="924"/>
      <c r="J16" s="969"/>
      <c r="K16" s="475"/>
      <c r="M16" s="488" t="s">
        <v>333</v>
      </c>
      <c r="N16" s="489" t="s">
        <v>147</v>
      </c>
      <c r="O16" s="490">
        <v>367</v>
      </c>
      <c r="P16" s="491">
        <v>185</v>
      </c>
      <c r="Q16" s="491">
        <v>4</v>
      </c>
      <c r="R16" s="491">
        <v>5</v>
      </c>
      <c r="S16" s="487">
        <v>552</v>
      </c>
      <c r="T16" s="495">
        <v>365</v>
      </c>
      <c r="U16" s="496">
        <v>178</v>
      </c>
      <c r="V16" s="496">
        <v>5</v>
      </c>
      <c r="W16" s="496">
        <v>3.5</v>
      </c>
      <c r="X16" s="492">
        <v>543</v>
      </c>
      <c r="Y16" s="491"/>
      <c r="Z16" s="491"/>
      <c r="AA16" s="491"/>
      <c r="AB16" s="491"/>
      <c r="AC16" s="487"/>
      <c r="AD16" s="491"/>
      <c r="AE16" s="491"/>
      <c r="AF16" s="491"/>
      <c r="AG16" s="491"/>
      <c r="AH16" s="487"/>
      <c r="AI16" s="485">
        <f t="shared" si="1"/>
        <v>366</v>
      </c>
      <c r="AJ16" s="485">
        <f t="shared" si="2"/>
        <v>181.5</v>
      </c>
      <c r="AK16" s="483">
        <f t="shared" si="3"/>
        <v>9</v>
      </c>
      <c r="AL16" s="483">
        <f t="shared" si="4"/>
        <v>8.5</v>
      </c>
      <c r="AM16" s="486">
        <f t="shared" si="5"/>
        <v>547.5</v>
      </c>
      <c r="AN16" s="492">
        <f t="shared" si="0"/>
        <v>2</v>
      </c>
      <c r="AO16" s="57"/>
      <c r="AP16" s="57"/>
      <c r="AQ16" s="57"/>
      <c r="AR16" s="57"/>
      <c r="AS16" s="57"/>
    </row>
    <row r="17" spans="2:45" s="20" customFormat="1" ht="18" customHeight="1">
      <c r="B17" s="397" t="s">
        <v>30</v>
      </c>
      <c r="C17" s="755"/>
      <c r="D17" s="451"/>
      <c r="E17" s="446"/>
      <c r="F17" s="928"/>
      <c r="G17" s="929"/>
      <c r="H17" s="394"/>
      <c r="I17" s="924"/>
      <c r="J17" s="969"/>
      <c r="K17" s="474"/>
      <c r="M17" s="493" t="s">
        <v>331</v>
      </c>
      <c r="N17" s="494" t="s">
        <v>76</v>
      </c>
      <c r="O17" s="495">
        <v>370</v>
      </c>
      <c r="P17" s="496">
        <v>215</v>
      </c>
      <c r="Q17" s="496" t="s">
        <v>369</v>
      </c>
      <c r="R17" s="496">
        <v>5.5</v>
      </c>
      <c r="S17" s="492">
        <v>585</v>
      </c>
      <c r="T17" s="490">
        <v>379</v>
      </c>
      <c r="U17" s="491">
        <v>173</v>
      </c>
      <c r="V17" s="491">
        <v>4</v>
      </c>
      <c r="W17" s="491">
        <v>6.5</v>
      </c>
      <c r="X17" s="487">
        <v>552</v>
      </c>
      <c r="Y17" s="496"/>
      <c r="Z17" s="496"/>
      <c r="AA17" s="496"/>
      <c r="AB17" s="496"/>
      <c r="AC17" s="492"/>
      <c r="AD17" s="496"/>
      <c r="AE17" s="496"/>
      <c r="AF17" s="496"/>
      <c r="AG17" s="496"/>
      <c r="AH17" s="492"/>
      <c r="AI17" s="485">
        <f t="shared" si="1"/>
        <v>374.5</v>
      </c>
      <c r="AJ17" s="485">
        <f t="shared" si="2"/>
        <v>194</v>
      </c>
      <c r="AK17" s="483">
        <f t="shared" si="3"/>
        <v>4</v>
      </c>
      <c r="AL17" s="483">
        <f t="shared" si="4"/>
        <v>12</v>
      </c>
      <c r="AM17" s="486">
        <f t="shared" si="5"/>
        <v>568.5</v>
      </c>
      <c r="AN17" s="487">
        <f t="shared" si="0"/>
        <v>2</v>
      </c>
      <c r="AO17" s="57"/>
      <c r="AP17" s="57"/>
      <c r="AQ17" s="57"/>
      <c r="AR17" s="57"/>
      <c r="AS17" s="57"/>
    </row>
    <row r="18" spans="2:45" s="20" customFormat="1" ht="18" customHeight="1">
      <c r="B18" s="397" t="s">
        <v>31</v>
      </c>
      <c r="C18" s="755"/>
      <c r="D18" s="452"/>
      <c r="E18" s="446"/>
      <c r="F18" s="928"/>
      <c r="G18" s="929"/>
      <c r="H18" s="394"/>
      <c r="I18" s="924"/>
      <c r="J18" s="969"/>
      <c r="K18" s="475"/>
      <c r="M18" s="488" t="s">
        <v>378</v>
      </c>
      <c r="N18" s="489" t="s">
        <v>76</v>
      </c>
      <c r="O18" s="490">
        <v>375</v>
      </c>
      <c r="P18" s="491">
        <v>223</v>
      </c>
      <c r="Q18" s="491">
        <v>4</v>
      </c>
      <c r="R18" s="491">
        <v>11</v>
      </c>
      <c r="S18" s="487">
        <v>598</v>
      </c>
      <c r="T18" s="495">
        <v>372</v>
      </c>
      <c r="U18" s="496">
        <v>205</v>
      </c>
      <c r="V18" s="496">
        <v>1</v>
      </c>
      <c r="W18" s="496">
        <v>7</v>
      </c>
      <c r="X18" s="492">
        <v>577</v>
      </c>
      <c r="Y18" s="491"/>
      <c r="Z18" s="491"/>
      <c r="AA18" s="491"/>
      <c r="AB18" s="491"/>
      <c r="AC18" s="487"/>
      <c r="AD18" s="491"/>
      <c r="AE18" s="491"/>
      <c r="AF18" s="491"/>
      <c r="AG18" s="491"/>
      <c r="AH18" s="487"/>
      <c r="AI18" s="485">
        <f t="shared" si="1"/>
        <v>373.5</v>
      </c>
      <c r="AJ18" s="485">
        <f t="shared" si="2"/>
        <v>214</v>
      </c>
      <c r="AK18" s="483">
        <f t="shared" si="3"/>
        <v>5</v>
      </c>
      <c r="AL18" s="483">
        <f t="shared" si="4"/>
        <v>18</v>
      </c>
      <c r="AM18" s="486">
        <f t="shared" si="5"/>
        <v>587.5</v>
      </c>
      <c r="AN18" s="492">
        <f t="shared" si="0"/>
        <v>2</v>
      </c>
      <c r="AO18" s="57"/>
      <c r="AP18" s="57"/>
      <c r="AQ18" s="57"/>
      <c r="AR18" s="57"/>
      <c r="AS18" s="57"/>
    </row>
    <row r="19" spans="2:45" s="20" customFormat="1" ht="18" customHeight="1">
      <c r="B19" s="397" t="s">
        <v>32</v>
      </c>
      <c r="C19" s="755"/>
      <c r="D19" s="479"/>
      <c r="E19" s="446"/>
      <c r="F19" s="928"/>
      <c r="G19" s="929"/>
      <c r="H19" s="394"/>
      <c r="I19" s="924"/>
      <c r="J19" s="969"/>
      <c r="K19" s="474"/>
      <c r="M19" s="493" t="s">
        <v>336</v>
      </c>
      <c r="N19" s="494" t="s">
        <v>76</v>
      </c>
      <c r="O19" s="495">
        <v>363</v>
      </c>
      <c r="P19" s="496">
        <v>161</v>
      </c>
      <c r="Q19" s="496">
        <v>4</v>
      </c>
      <c r="R19" s="496">
        <v>3</v>
      </c>
      <c r="S19" s="492">
        <v>524</v>
      </c>
      <c r="T19" s="490">
        <v>364</v>
      </c>
      <c r="U19" s="491">
        <v>219</v>
      </c>
      <c r="V19" s="491" t="s">
        <v>369</v>
      </c>
      <c r="W19" s="491">
        <v>9</v>
      </c>
      <c r="X19" s="487">
        <v>583</v>
      </c>
      <c r="Y19" s="496"/>
      <c r="Z19" s="496"/>
      <c r="AA19" s="496"/>
      <c r="AB19" s="496"/>
      <c r="AC19" s="492"/>
      <c r="AD19" s="496"/>
      <c r="AE19" s="496"/>
      <c r="AF19" s="496"/>
      <c r="AG19" s="496"/>
      <c r="AH19" s="492"/>
      <c r="AI19" s="485">
        <f t="shared" si="1"/>
        <v>363.5</v>
      </c>
      <c r="AJ19" s="485">
        <f t="shared" si="2"/>
        <v>190</v>
      </c>
      <c r="AK19" s="483">
        <f t="shared" si="3"/>
        <v>4</v>
      </c>
      <c r="AL19" s="483">
        <f t="shared" si="4"/>
        <v>12</v>
      </c>
      <c r="AM19" s="486">
        <f t="shared" si="5"/>
        <v>553.5</v>
      </c>
      <c r="AN19" s="487">
        <f t="shared" si="0"/>
        <v>2</v>
      </c>
      <c r="AO19" s="57"/>
      <c r="AP19" s="57"/>
      <c r="AQ19" s="57"/>
      <c r="AR19" s="57"/>
      <c r="AS19" s="57"/>
    </row>
    <row r="20" spans="2:45" s="20" customFormat="1" ht="18" customHeight="1">
      <c r="B20" s="397" t="s">
        <v>33</v>
      </c>
      <c r="C20" s="755"/>
      <c r="D20" s="452"/>
      <c r="E20" s="446"/>
      <c r="F20" s="928"/>
      <c r="G20" s="929"/>
      <c r="H20" s="394"/>
      <c r="I20" s="924"/>
      <c r="J20" s="969"/>
      <c r="K20" s="475"/>
      <c r="M20" s="488" t="s">
        <v>373</v>
      </c>
      <c r="N20" s="489" t="s">
        <v>76</v>
      </c>
      <c r="O20" s="490">
        <v>360</v>
      </c>
      <c r="P20" s="491">
        <v>149</v>
      </c>
      <c r="Q20" s="491">
        <v>6</v>
      </c>
      <c r="R20" s="491">
        <v>1</v>
      </c>
      <c r="S20" s="487">
        <v>509</v>
      </c>
      <c r="T20" s="495">
        <v>380</v>
      </c>
      <c r="U20" s="496">
        <v>163</v>
      </c>
      <c r="V20" s="496">
        <v>11</v>
      </c>
      <c r="W20" s="496">
        <v>2</v>
      </c>
      <c r="X20" s="492">
        <v>543</v>
      </c>
      <c r="Y20" s="491"/>
      <c r="Z20" s="491"/>
      <c r="AA20" s="491"/>
      <c r="AB20" s="491"/>
      <c r="AC20" s="487"/>
      <c r="AD20" s="491"/>
      <c r="AE20" s="491"/>
      <c r="AF20" s="491"/>
      <c r="AG20" s="491"/>
      <c r="AH20" s="487"/>
      <c r="AI20" s="485">
        <f t="shared" si="1"/>
        <v>370</v>
      </c>
      <c r="AJ20" s="485">
        <f t="shared" si="2"/>
        <v>156</v>
      </c>
      <c r="AK20" s="483">
        <f t="shared" si="3"/>
        <v>17</v>
      </c>
      <c r="AL20" s="483">
        <f t="shared" si="4"/>
        <v>3</v>
      </c>
      <c r="AM20" s="486">
        <f t="shared" si="5"/>
        <v>526</v>
      </c>
      <c r="AN20" s="492">
        <f t="shared" si="0"/>
        <v>2</v>
      </c>
      <c r="AO20" s="57"/>
      <c r="AP20" s="57"/>
      <c r="AQ20" s="57"/>
      <c r="AR20" s="57"/>
      <c r="AS20" s="57"/>
    </row>
    <row r="21" spans="2:45" s="20" customFormat="1" ht="18" customHeight="1">
      <c r="B21" s="400" t="s">
        <v>34</v>
      </c>
      <c r="C21" s="755"/>
      <c r="D21" s="479"/>
      <c r="E21" s="446"/>
      <c r="F21" s="928"/>
      <c r="G21" s="929"/>
      <c r="H21" s="394"/>
      <c r="I21" s="924"/>
      <c r="J21" s="933"/>
      <c r="K21" s="474"/>
      <c r="M21" s="493" t="s">
        <v>381</v>
      </c>
      <c r="N21" s="494" t="s">
        <v>338</v>
      </c>
      <c r="O21" s="495">
        <v>338</v>
      </c>
      <c r="P21" s="496">
        <v>182</v>
      </c>
      <c r="Q21" s="496">
        <v>7</v>
      </c>
      <c r="R21" s="496">
        <v>4</v>
      </c>
      <c r="S21" s="492">
        <v>520</v>
      </c>
      <c r="T21" s="490"/>
      <c r="U21" s="491"/>
      <c r="V21" s="491"/>
      <c r="W21" s="491"/>
      <c r="X21" s="487"/>
      <c r="Y21" s="496"/>
      <c r="Z21" s="496"/>
      <c r="AA21" s="496"/>
      <c r="AB21" s="496"/>
      <c r="AC21" s="492"/>
      <c r="AD21" s="496"/>
      <c r="AE21" s="496"/>
      <c r="AF21" s="496"/>
      <c r="AG21" s="496"/>
      <c r="AH21" s="492"/>
      <c r="AI21" s="485">
        <f t="shared" si="1"/>
        <v>338</v>
      </c>
      <c r="AJ21" s="485">
        <f t="shared" si="2"/>
        <v>182</v>
      </c>
      <c r="AK21" s="483">
        <f t="shared" si="3"/>
        <v>7</v>
      </c>
      <c r="AL21" s="483">
        <f t="shared" si="4"/>
        <v>4</v>
      </c>
      <c r="AM21" s="486">
        <f t="shared" si="5"/>
        <v>520</v>
      </c>
      <c r="AN21" s="487">
        <f t="shared" si="0"/>
        <v>1</v>
      </c>
      <c r="AO21" s="57"/>
      <c r="AP21" s="57"/>
      <c r="AQ21" s="57"/>
      <c r="AR21" s="57"/>
      <c r="AS21" s="57"/>
    </row>
    <row r="22" spans="2:45" s="20" customFormat="1" ht="18" customHeight="1">
      <c r="B22" s="397" t="s">
        <v>35</v>
      </c>
      <c r="C22" s="755"/>
      <c r="D22" s="476"/>
      <c r="E22" s="446"/>
      <c r="F22" s="928"/>
      <c r="G22" s="929"/>
      <c r="H22" s="394"/>
      <c r="I22" s="924"/>
      <c r="J22" s="933"/>
      <c r="K22" s="475"/>
      <c r="M22" s="493" t="s">
        <v>380</v>
      </c>
      <c r="N22" s="494" t="s">
        <v>338</v>
      </c>
      <c r="O22" s="495">
        <v>386</v>
      </c>
      <c r="P22" s="496">
        <v>177</v>
      </c>
      <c r="Q22" s="496">
        <v>7</v>
      </c>
      <c r="R22" s="496">
        <v>6</v>
      </c>
      <c r="S22" s="492">
        <v>563</v>
      </c>
      <c r="T22" s="496"/>
      <c r="U22" s="496"/>
      <c r="V22" s="496"/>
      <c r="W22" s="496"/>
      <c r="X22" s="492"/>
      <c r="Y22" s="496"/>
      <c r="Z22" s="496"/>
      <c r="AA22" s="496"/>
      <c r="AB22" s="496"/>
      <c r="AC22" s="492"/>
      <c r="AD22" s="496"/>
      <c r="AE22" s="496"/>
      <c r="AF22" s="496"/>
      <c r="AG22" s="496"/>
      <c r="AH22" s="492"/>
      <c r="AI22" s="485">
        <f t="shared" si="1"/>
        <v>386</v>
      </c>
      <c r="AJ22" s="485">
        <f t="shared" si="2"/>
        <v>177</v>
      </c>
      <c r="AK22" s="483">
        <f t="shared" si="3"/>
        <v>7</v>
      </c>
      <c r="AL22" s="483">
        <f t="shared" si="4"/>
        <v>6</v>
      </c>
      <c r="AM22" s="486">
        <f t="shared" si="5"/>
        <v>563</v>
      </c>
      <c r="AN22" s="492">
        <f t="shared" si="0"/>
        <v>1</v>
      </c>
      <c r="AO22" s="57"/>
      <c r="AP22" s="57"/>
      <c r="AQ22" s="57"/>
      <c r="AR22" s="57"/>
      <c r="AS22" s="57"/>
    </row>
    <row r="23" spans="2:45" s="20" customFormat="1" ht="18" customHeight="1">
      <c r="B23" s="397" t="s">
        <v>36</v>
      </c>
      <c r="C23" s="755"/>
      <c r="D23" s="478"/>
      <c r="E23" s="446"/>
      <c r="F23" s="928"/>
      <c r="G23" s="929"/>
      <c r="H23" s="394"/>
      <c r="I23" s="924"/>
      <c r="J23" s="933"/>
      <c r="K23" s="474"/>
      <c r="M23" s="493" t="s">
        <v>328</v>
      </c>
      <c r="N23" s="494" t="s">
        <v>147</v>
      </c>
      <c r="O23" s="495"/>
      <c r="P23" s="496"/>
      <c r="Q23" s="496"/>
      <c r="R23" s="496"/>
      <c r="S23" s="492"/>
      <c r="T23" s="496">
        <v>380</v>
      </c>
      <c r="U23" s="496">
        <v>184</v>
      </c>
      <c r="V23" s="496">
        <v>5</v>
      </c>
      <c r="W23" s="496">
        <v>7</v>
      </c>
      <c r="X23" s="492">
        <v>564</v>
      </c>
      <c r="Y23" s="496"/>
      <c r="Z23" s="496"/>
      <c r="AA23" s="496"/>
      <c r="AB23" s="496"/>
      <c r="AC23" s="492"/>
      <c r="AD23" s="496"/>
      <c r="AE23" s="496"/>
      <c r="AF23" s="496"/>
      <c r="AG23" s="496"/>
      <c r="AH23" s="492"/>
      <c r="AI23" s="485">
        <f t="shared" si="1"/>
        <v>380</v>
      </c>
      <c r="AJ23" s="485">
        <f t="shared" si="2"/>
        <v>184</v>
      </c>
      <c r="AK23" s="483">
        <f t="shared" si="3"/>
        <v>5</v>
      </c>
      <c r="AL23" s="483">
        <f t="shared" si="4"/>
        <v>7</v>
      </c>
      <c r="AM23" s="486">
        <f t="shared" si="5"/>
        <v>564</v>
      </c>
      <c r="AN23" s="487">
        <f t="shared" si="0"/>
        <v>1</v>
      </c>
      <c r="AO23" s="57"/>
      <c r="AP23" s="57"/>
      <c r="AQ23" s="57"/>
      <c r="AR23" s="57"/>
      <c r="AS23" s="57"/>
    </row>
    <row r="24" spans="2:45" s="20" customFormat="1" ht="18" customHeight="1">
      <c r="B24" s="397" t="s">
        <v>37</v>
      </c>
      <c r="C24" s="542"/>
      <c r="D24" s="477"/>
      <c r="E24" s="446"/>
      <c r="F24" s="928"/>
      <c r="G24" s="929"/>
      <c r="H24" s="394"/>
      <c r="I24" s="924"/>
      <c r="J24" s="933"/>
      <c r="K24" s="475"/>
      <c r="M24" s="488"/>
      <c r="N24" s="489"/>
      <c r="O24" s="490"/>
      <c r="P24" s="491"/>
      <c r="Q24" s="491"/>
      <c r="R24" s="491"/>
      <c r="S24" s="487"/>
      <c r="T24" s="491"/>
      <c r="U24" s="491"/>
      <c r="V24" s="491"/>
      <c r="W24" s="491"/>
      <c r="X24" s="487"/>
      <c r="Y24" s="491"/>
      <c r="Z24" s="491"/>
      <c r="AA24" s="491"/>
      <c r="AB24" s="491"/>
      <c r="AC24" s="487"/>
      <c r="AD24" s="491"/>
      <c r="AE24" s="491"/>
      <c r="AF24" s="491"/>
      <c r="AG24" s="491"/>
      <c r="AH24" s="487"/>
      <c r="AI24" s="485">
        <f aca="true" t="shared" si="6" ref="AI24:AJ29">IF(ISERROR(AVERAGE(O24,T24,Y24,AD24)),"",AVERAGE(O24,T24,Y24,AD24))</f>
      </c>
      <c r="AJ24" s="485">
        <f t="shared" si="6"/>
      </c>
      <c r="AK24" s="483">
        <f aca="true" t="shared" si="7" ref="AK24:AL29">IF(SUM(Q24,V24,AA24,AF24)=0,"",SUM(Q24,V24,AA24,AF24))</f>
      </c>
      <c r="AL24" s="483">
        <f t="shared" si="7"/>
      </c>
      <c r="AM24" s="486">
        <f>IF(ISERROR(AVERAGE(S24,X24,AC24,AH24)),"",AVERAGE(S24,X24,AC24,AH24))</f>
      </c>
      <c r="AN24" s="492" t="str">
        <f aca="true" t="shared" si="8" ref="AN24:AN34">IF(COUNT(S24,X24,AC24,AH24)=0,"0",COUNT(S24,X24,AC24,AH24))</f>
        <v>0</v>
      </c>
      <c r="AO24" s="57"/>
      <c r="AP24" s="57"/>
      <c r="AQ24" s="57"/>
      <c r="AR24" s="57"/>
      <c r="AS24" s="57"/>
    </row>
    <row r="25" spans="2:45" s="20" customFormat="1" ht="18" customHeight="1">
      <c r="B25" s="400" t="s">
        <v>38</v>
      </c>
      <c r="C25" s="542"/>
      <c r="D25" s="451"/>
      <c r="E25" s="446"/>
      <c r="F25" s="928"/>
      <c r="G25" s="929"/>
      <c r="H25" s="394"/>
      <c r="I25" s="924"/>
      <c r="J25" s="933"/>
      <c r="K25" s="474"/>
      <c r="M25" s="493"/>
      <c r="N25" s="494"/>
      <c r="O25" s="495"/>
      <c r="P25" s="496"/>
      <c r="Q25" s="496"/>
      <c r="R25" s="496"/>
      <c r="S25" s="492"/>
      <c r="T25" s="496"/>
      <c r="U25" s="496"/>
      <c r="V25" s="496"/>
      <c r="W25" s="496"/>
      <c r="X25" s="492"/>
      <c r="Y25" s="496"/>
      <c r="Z25" s="496"/>
      <c r="AA25" s="496"/>
      <c r="AB25" s="496"/>
      <c r="AC25" s="492"/>
      <c r="AD25" s="496"/>
      <c r="AE25" s="496"/>
      <c r="AF25" s="496"/>
      <c r="AG25" s="496"/>
      <c r="AH25" s="492"/>
      <c r="AI25" s="485">
        <f t="shared" si="6"/>
      </c>
      <c r="AJ25" s="485">
        <f t="shared" si="6"/>
      </c>
      <c r="AK25" s="483">
        <f t="shared" si="7"/>
      </c>
      <c r="AL25" s="483">
        <f t="shared" si="7"/>
      </c>
      <c r="AM25" s="486">
        <f>IF(ISERROR(AVERAGE(S25,X25,AC258,AH25)),"",AVERAGE(S25,X25,AC25,AH25))</f>
      </c>
      <c r="AN25" s="487" t="str">
        <f t="shared" si="8"/>
        <v>0</v>
      </c>
      <c r="AO25" s="57"/>
      <c r="AP25" s="57"/>
      <c r="AQ25" s="57"/>
      <c r="AR25" s="57"/>
      <c r="AS25" s="57"/>
    </row>
    <row r="26" spans="2:45" s="20" customFormat="1" ht="18" customHeight="1">
      <c r="B26" s="397" t="s">
        <v>39</v>
      </c>
      <c r="C26" s="542"/>
      <c r="D26" s="477"/>
      <c r="E26" s="446"/>
      <c r="F26" s="928"/>
      <c r="G26" s="929"/>
      <c r="H26" s="394"/>
      <c r="I26" s="924"/>
      <c r="J26" s="933"/>
      <c r="K26" s="475"/>
      <c r="M26" s="488"/>
      <c r="N26" s="489"/>
      <c r="O26" s="490"/>
      <c r="P26" s="491"/>
      <c r="Q26" s="491"/>
      <c r="R26" s="491"/>
      <c r="S26" s="487"/>
      <c r="T26" s="491"/>
      <c r="U26" s="491"/>
      <c r="V26" s="491"/>
      <c r="W26" s="491"/>
      <c r="X26" s="487"/>
      <c r="Y26" s="491"/>
      <c r="Z26" s="496"/>
      <c r="AA26" s="491"/>
      <c r="AB26" s="491"/>
      <c r="AC26" s="487"/>
      <c r="AD26" s="491"/>
      <c r="AE26" s="491"/>
      <c r="AF26" s="491"/>
      <c r="AG26" s="491"/>
      <c r="AH26" s="487"/>
      <c r="AI26" s="485">
        <f t="shared" si="6"/>
      </c>
      <c r="AJ26" s="485">
        <f t="shared" si="6"/>
      </c>
      <c r="AK26" s="483">
        <f t="shared" si="7"/>
      </c>
      <c r="AL26" s="483">
        <f t="shared" si="7"/>
      </c>
      <c r="AM26" s="486">
        <f>IF(ISERROR(AVERAGE(S26,X26,AC26,AH26)),"",AVERAGE(S26,X26,AC26,AH26))</f>
      </c>
      <c r="AN26" s="492" t="str">
        <f t="shared" si="8"/>
        <v>0</v>
      </c>
      <c r="AO26" s="57"/>
      <c r="AP26" s="57"/>
      <c r="AQ26" s="57"/>
      <c r="AR26" s="57"/>
      <c r="AS26" s="57"/>
    </row>
    <row r="27" spans="2:45" s="20" customFormat="1" ht="18" customHeight="1">
      <c r="B27" s="397" t="s">
        <v>40</v>
      </c>
      <c r="C27" s="542"/>
      <c r="D27" s="478"/>
      <c r="E27" s="446"/>
      <c r="F27" s="928"/>
      <c r="G27" s="929"/>
      <c r="H27" s="394"/>
      <c r="I27" s="924"/>
      <c r="J27" s="933"/>
      <c r="K27" s="474"/>
      <c r="M27" s="493"/>
      <c r="N27" s="494"/>
      <c r="O27" s="495"/>
      <c r="P27" s="496"/>
      <c r="Q27" s="496"/>
      <c r="R27" s="496"/>
      <c r="S27" s="492"/>
      <c r="T27" s="496"/>
      <c r="U27" s="496"/>
      <c r="V27" s="496"/>
      <c r="W27" s="496"/>
      <c r="X27" s="492"/>
      <c r="Y27" s="496"/>
      <c r="Z27" s="938"/>
      <c r="AA27" s="496"/>
      <c r="AB27" s="496"/>
      <c r="AC27" s="492"/>
      <c r="AD27" s="496"/>
      <c r="AE27" s="496"/>
      <c r="AF27" s="496"/>
      <c r="AG27" s="496"/>
      <c r="AH27" s="492"/>
      <c r="AI27" s="485">
        <f t="shared" si="6"/>
      </c>
      <c r="AJ27" s="485">
        <f t="shared" si="6"/>
      </c>
      <c r="AK27" s="483">
        <f t="shared" si="7"/>
      </c>
      <c r="AL27" s="483">
        <f t="shared" si="7"/>
      </c>
      <c r="AM27" s="486">
        <f>IF(ISERROR(AVERAGE(S27,X27,AC27,AH27)),"",AVERAGE(S27,X27,AC27,AH27))</f>
      </c>
      <c r="AN27" s="487" t="str">
        <f t="shared" si="8"/>
        <v>0</v>
      </c>
      <c r="AO27" s="57"/>
      <c r="AP27" s="57"/>
      <c r="AQ27" s="57"/>
      <c r="AR27" s="57"/>
      <c r="AS27" s="57"/>
    </row>
    <row r="28" spans="2:45" s="20" customFormat="1" ht="18" customHeight="1">
      <c r="B28" s="398" t="s">
        <v>41</v>
      </c>
      <c r="C28" s="542"/>
      <c r="D28" s="477"/>
      <c r="E28" s="446"/>
      <c r="F28" s="928"/>
      <c r="G28" s="929"/>
      <c r="H28" s="394"/>
      <c r="I28" s="924"/>
      <c r="J28" s="933"/>
      <c r="K28" s="475"/>
      <c r="M28" s="488"/>
      <c r="N28" s="489"/>
      <c r="O28" s="490"/>
      <c r="P28" s="491"/>
      <c r="Q28" s="491"/>
      <c r="R28" s="491"/>
      <c r="S28" s="487"/>
      <c r="T28" s="491"/>
      <c r="U28" s="491"/>
      <c r="V28" s="491"/>
      <c r="W28" s="491"/>
      <c r="X28" s="487"/>
      <c r="Y28" s="491"/>
      <c r="Z28" s="497"/>
      <c r="AA28" s="491"/>
      <c r="AB28" s="491"/>
      <c r="AC28" s="487"/>
      <c r="AD28" s="491"/>
      <c r="AE28" s="491"/>
      <c r="AF28" s="491"/>
      <c r="AG28" s="491"/>
      <c r="AH28" s="487"/>
      <c r="AI28" s="485">
        <f t="shared" si="6"/>
      </c>
      <c r="AJ28" s="485">
        <f t="shared" si="6"/>
      </c>
      <c r="AK28" s="483">
        <f t="shared" si="7"/>
      </c>
      <c r="AL28" s="483">
        <f t="shared" si="7"/>
      </c>
      <c r="AM28" s="486">
        <f>IF(ISERROR(AVERAGE(S28,X28,AC28,AH28)),"",AVERAGE(S28,X28,AC28,AH28))</f>
      </c>
      <c r="AN28" s="492" t="str">
        <f t="shared" si="8"/>
        <v>0</v>
      </c>
      <c r="AO28" s="57"/>
      <c r="AP28" s="57"/>
      <c r="AQ28" s="57"/>
      <c r="AR28" s="57"/>
      <c r="AS28" s="57"/>
    </row>
    <row r="29" spans="2:45" s="20" customFormat="1" ht="18" customHeight="1">
      <c r="B29" s="401" t="s">
        <v>167</v>
      </c>
      <c r="C29" s="542"/>
      <c r="D29" s="752"/>
      <c r="E29" s="446"/>
      <c r="F29" s="928"/>
      <c r="G29" s="929"/>
      <c r="H29" s="394"/>
      <c r="I29" s="924"/>
      <c r="J29" s="933"/>
      <c r="K29" s="474"/>
      <c r="M29" s="493"/>
      <c r="N29" s="494"/>
      <c r="O29" s="495"/>
      <c r="P29" s="496"/>
      <c r="Q29" s="496"/>
      <c r="R29" s="496"/>
      <c r="S29" s="492"/>
      <c r="T29" s="496"/>
      <c r="U29" s="496"/>
      <c r="V29" s="496"/>
      <c r="W29" s="496"/>
      <c r="X29" s="492"/>
      <c r="Y29" s="496"/>
      <c r="Z29" s="496"/>
      <c r="AA29" s="496"/>
      <c r="AB29" s="496"/>
      <c r="AC29" s="492"/>
      <c r="AD29" s="496"/>
      <c r="AE29" s="496"/>
      <c r="AF29" s="496"/>
      <c r="AG29" s="496"/>
      <c r="AH29" s="492"/>
      <c r="AI29" s="485">
        <f t="shared" si="6"/>
      </c>
      <c r="AJ29" s="485">
        <f t="shared" si="6"/>
      </c>
      <c r="AK29" s="483">
        <f t="shared" si="7"/>
      </c>
      <c r="AL29" s="483">
        <f t="shared" si="7"/>
      </c>
      <c r="AM29" s="486">
        <f>IF(ISERROR(AVERAGE(S29,X29,AC29,AH29)),"",AVERAGE(S29,X29,AC29,AH29))</f>
      </c>
      <c r="AN29" s="487" t="str">
        <f t="shared" si="8"/>
        <v>0</v>
      </c>
      <c r="AO29" s="57"/>
      <c r="AP29" s="57"/>
      <c r="AQ29" s="57"/>
      <c r="AR29" s="57"/>
      <c r="AS29" s="57"/>
    </row>
    <row r="30" spans="2:45" s="20" customFormat="1" ht="18" customHeight="1">
      <c r="B30" s="399" t="s">
        <v>168</v>
      </c>
      <c r="C30" s="542"/>
      <c r="D30" s="753"/>
      <c r="E30" s="446"/>
      <c r="F30" s="928"/>
      <c r="G30" s="929"/>
      <c r="H30" s="394"/>
      <c r="I30" s="924"/>
      <c r="J30" s="933"/>
      <c r="K30" s="475"/>
      <c r="M30" s="488"/>
      <c r="N30" s="489"/>
      <c r="O30" s="490"/>
      <c r="P30" s="491"/>
      <c r="Q30" s="491"/>
      <c r="R30" s="491"/>
      <c r="S30" s="487"/>
      <c r="T30" s="491"/>
      <c r="U30" s="491"/>
      <c r="V30" s="491"/>
      <c r="W30" s="491"/>
      <c r="X30" s="487"/>
      <c r="Y30" s="491"/>
      <c r="Z30" s="491"/>
      <c r="AA30" s="491"/>
      <c r="AB30" s="491"/>
      <c r="AC30" s="487"/>
      <c r="AD30" s="491"/>
      <c r="AE30" s="491"/>
      <c r="AF30" s="491"/>
      <c r="AG30" s="491"/>
      <c r="AH30" s="487"/>
      <c r="AI30" s="485">
        <f aca="true" t="shared" si="9" ref="AI30:AI40">IF(ISERROR(AVERAGE(O30,T30,Y30,AD30)),"",AVERAGE(O30,T30,Y30,AD30))</f>
      </c>
      <c r="AJ30" s="485">
        <f aca="true" t="shared" si="10" ref="AJ30:AJ40">IF(ISERROR(AVERAGE(P30,U30,Z30,AE30)),"",AVERAGE(P30,U30,Z30,AE30))</f>
      </c>
      <c r="AK30" s="483">
        <f aca="true" t="shared" si="11" ref="AK30:AK40">IF(SUM(Q30,V30,AA30,AF30)=0,"",SUM(Q30,V30,AA30,AF30))</f>
      </c>
      <c r="AL30" s="483">
        <f aca="true" t="shared" si="12" ref="AL30:AL40">IF(SUM(R30,W30,AB30,AG30)=0,"",SUM(R30,W30,AB30,AG30))</f>
      </c>
      <c r="AM30" s="486">
        <f aca="true" t="shared" si="13" ref="AM30:AM40">IF(ISERROR(AVERAGE(S30,X30,AC30,AH30)),"",AVERAGE(S30,X30,AC30,AH30))</f>
      </c>
      <c r="AN30" s="492" t="str">
        <f t="shared" si="8"/>
        <v>0</v>
      </c>
      <c r="AO30" s="57"/>
      <c r="AP30" s="57"/>
      <c r="AQ30" s="57"/>
      <c r="AR30" s="57"/>
      <c r="AS30" s="57"/>
    </row>
    <row r="31" spans="2:45" s="20" customFormat="1" ht="18" customHeight="1">
      <c r="B31" s="401" t="s">
        <v>169</v>
      </c>
      <c r="C31" s="542"/>
      <c r="D31" s="752"/>
      <c r="E31" s="446"/>
      <c r="F31" s="928"/>
      <c r="G31" s="929"/>
      <c r="H31" s="394"/>
      <c r="I31" s="924"/>
      <c r="J31" s="933"/>
      <c r="K31" s="474"/>
      <c r="M31" s="493"/>
      <c r="N31" s="494"/>
      <c r="O31" s="495"/>
      <c r="P31" s="496"/>
      <c r="Q31" s="496"/>
      <c r="R31" s="496"/>
      <c r="S31" s="492"/>
      <c r="T31" s="496"/>
      <c r="U31" s="496"/>
      <c r="V31" s="496"/>
      <c r="W31" s="496"/>
      <c r="X31" s="492"/>
      <c r="Y31" s="496"/>
      <c r="Z31" s="496"/>
      <c r="AA31" s="496"/>
      <c r="AB31" s="496"/>
      <c r="AC31" s="492"/>
      <c r="AD31" s="496"/>
      <c r="AE31" s="496"/>
      <c r="AF31" s="496"/>
      <c r="AG31" s="496"/>
      <c r="AH31" s="492"/>
      <c r="AI31" s="485">
        <f t="shared" si="9"/>
      </c>
      <c r="AJ31" s="485">
        <f t="shared" si="10"/>
      </c>
      <c r="AK31" s="483">
        <f t="shared" si="11"/>
      </c>
      <c r="AL31" s="483">
        <f t="shared" si="12"/>
      </c>
      <c r="AM31" s="486">
        <f t="shared" si="13"/>
      </c>
      <c r="AN31" s="487" t="str">
        <f t="shared" si="8"/>
        <v>0</v>
      </c>
      <c r="AO31" s="57"/>
      <c r="AP31" s="57"/>
      <c r="AQ31" s="57"/>
      <c r="AR31" s="57"/>
      <c r="AS31" s="57"/>
    </row>
    <row r="32" spans="2:45" s="20" customFormat="1" ht="18" customHeight="1">
      <c r="B32" s="399" t="s">
        <v>170</v>
      </c>
      <c r="C32" s="542"/>
      <c r="D32" s="453"/>
      <c r="E32" s="446"/>
      <c r="F32" s="928"/>
      <c r="G32" s="929"/>
      <c r="H32" s="394"/>
      <c r="I32" s="924"/>
      <c r="J32" s="933"/>
      <c r="K32" s="475"/>
      <c r="M32" s="488"/>
      <c r="N32" s="489"/>
      <c r="O32" s="490"/>
      <c r="P32" s="491"/>
      <c r="Q32" s="491"/>
      <c r="R32" s="491"/>
      <c r="S32" s="487"/>
      <c r="T32" s="491"/>
      <c r="U32" s="491"/>
      <c r="V32" s="491"/>
      <c r="W32" s="491"/>
      <c r="X32" s="487"/>
      <c r="Y32" s="491"/>
      <c r="Z32" s="491"/>
      <c r="AA32" s="491"/>
      <c r="AB32" s="491"/>
      <c r="AC32" s="487"/>
      <c r="AD32" s="491"/>
      <c r="AE32" s="491"/>
      <c r="AF32" s="491"/>
      <c r="AG32" s="491"/>
      <c r="AH32" s="487"/>
      <c r="AI32" s="485">
        <f t="shared" si="9"/>
      </c>
      <c r="AJ32" s="485">
        <f t="shared" si="10"/>
      </c>
      <c r="AK32" s="483">
        <f t="shared" si="11"/>
      </c>
      <c r="AL32" s="483">
        <f t="shared" si="12"/>
      </c>
      <c r="AM32" s="486">
        <f t="shared" si="13"/>
      </c>
      <c r="AN32" s="492" t="str">
        <f t="shared" si="8"/>
        <v>0</v>
      </c>
      <c r="AO32" s="57"/>
      <c r="AP32" s="57"/>
      <c r="AQ32" s="57"/>
      <c r="AR32" s="57"/>
      <c r="AS32" s="57"/>
    </row>
    <row r="33" spans="2:45" s="20" customFormat="1" ht="18" customHeight="1">
      <c r="B33" s="401" t="s">
        <v>171</v>
      </c>
      <c r="C33" s="542"/>
      <c r="D33" s="476"/>
      <c r="E33" s="446"/>
      <c r="F33" s="930"/>
      <c r="G33" s="927"/>
      <c r="H33" s="396"/>
      <c r="I33" s="922"/>
      <c r="J33" s="934"/>
      <c r="K33" s="474"/>
      <c r="M33" s="493"/>
      <c r="N33" s="494"/>
      <c r="O33" s="495"/>
      <c r="P33" s="496"/>
      <c r="Q33" s="496"/>
      <c r="R33" s="496"/>
      <c r="S33" s="492"/>
      <c r="T33" s="496"/>
      <c r="U33" s="496"/>
      <c r="V33" s="496"/>
      <c r="W33" s="496"/>
      <c r="X33" s="492"/>
      <c r="Y33" s="496"/>
      <c r="Z33" s="496"/>
      <c r="AA33" s="496"/>
      <c r="AB33" s="496"/>
      <c r="AC33" s="492"/>
      <c r="AD33" s="496"/>
      <c r="AE33" s="496"/>
      <c r="AF33" s="496"/>
      <c r="AG33" s="496"/>
      <c r="AH33" s="492"/>
      <c r="AI33" s="485">
        <f t="shared" si="9"/>
      </c>
      <c r="AJ33" s="485">
        <f t="shared" si="10"/>
      </c>
      <c r="AK33" s="483">
        <f t="shared" si="11"/>
      </c>
      <c r="AL33" s="483">
        <f t="shared" si="12"/>
      </c>
      <c r="AM33" s="486">
        <f t="shared" si="13"/>
      </c>
      <c r="AN33" s="487" t="str">
        <f t="shared" si="8"/>
        <v>0</v>
      </c>
      <c r="AO33" s="57"/>
      <c r="AP33" s="57"/>
      <c r="AQ33" s="57"/>
      <c r="AR33" s="57"/>
      <c r="AS33" s="57"/>
    </row>
    <row r="34" spans="2:45" s="20" customFormat="1" ht="18" customHeight="1">
      <c r="B34" s="945" t="s">
        <v>172</v>
      </c>
      <c r="C34" s="946"/>
      <c r="D34" s="947"/>
      <c r="E34" s="948"/>
      <c r="F34" s="949"/>
      <c r="G34" s="950"/>
      <c r="H34" s="951"/>
      <c r="I34" s="952"/>
      <c r="J34" s="953"/>
      <c r="K34" s="954"/>
      <c r="M34" s="955"/>
      <c r="N34" s="956"/>
      <c r="O34" s="957"/>
      <c r="P34" s="958"/>
      <c r="Q34" s="958"/>
      <c r="R34" s="958"/>
      <c r="S34" s="959"/>
      <c r="T34" s="958"/>
      <c r="U34" s="958"/>
      <c r="V34" s="958"/>
      <c r="W34" s="958"/>
      <c r="X34" s="959"/>
      <c r="Y34" s="958"/>
      <c r="Z34" s="958"/>
      <c r="AA34" s="958"/>
      <c r="AB34" s="958"/>
      <c r="AC34" s="959"/>
      <c r="AD34" s="958"/>
      <c r="AE34" s="958"/>
      <c r="AF34" s="958"/>
      <c r="AG34" s="958"/>
      <c r="AH34" s="959"/>
      <c r="AI34" s="960">
        <f t="shared" si="9"/>
      </c>
      <c r="AJ34" s="960">
        <f t="shared" si="10"/>
      </c>
      <c r="AK34" s="958">
        <f t="shared" si="11"/>
      </c>
      <c r="AL34" s="958">
        <f t="shared" si="12"/>
      </c>
      <c r="AM34" s="961">
        <f>IF(ISERROR(AVERAGE(S34,X34,AC34,AH34)),"",AVERAGE(S34,X34,AC34,AH34))</f>
      </c>
      <c r="AN34" s="959" t="str">
        <f t="shared" si="8"/>
        <v>0</v>
      </c>
      <c r="AO34" s="57"/>
      <c r="AP34" s="57"/>
      <c r="AQ34" s="57"/>
      <c r="AR34" s="57"/>
      <c r="AS34" s="57"/>
    </row>
    <row r="35" spans="2:45" s="20" customFormat="1" ht="18" customHeight="1">
      <c r="B35" s="939" t="s">
        <v>173</v>
      </c>
      <c r="C35" s="940"/>
      <c r="D35" s="941"/>
      <c r="E35" s="448"/>
      <c r="F35" s="942"/>
      <c r="G35" s="943"/>
      <c r="H35" s="944"/>
      <c r="I35" s="923"/>
      <c r="J35" s="935"/>
      <c r="K35" s="474"/>
      <c r="M35" s="480"/>
      <c r="N35" s="481"/>
      <c r="O35" s="482"/>
      <c r="P35" s="483"/>
      <c r="Q35" s="483"/>
      <c r="R35" s="483"/>
      <c r="S35" s="484"/>
      <c r="T35" s="483"/>
      <c r="U35" s="483"/>
      <c r="V35" s="483"/>
      <c r="W35" s="483"/>
      <c r="X35" s="484"/>
      <c r="Y35" s="483"/>
      <c r="Z35" s="483"/>
      <c r="AA35" s="483"/>
      <c r="AB35" s="483"/>
      <c r="AC35" s="484"/>
      <c r="AD35" s="483"/>
      <c r="AE35" s="483"/>
      <c r="AF35" s="483"/>
      <c r="AG35" s="483"/>
      <c r="AH35" s="484"/>
      <c r="AI35" s="485">
        <f t="shared" si="9"/>
      </c>
      <c r="AJ35" s="485">
        <f t="shared" si="10"/>
      </c>
      <c r="AK35" s="483">
        <f t="shared" si="11"/>
      </c>
      <c r="AL35" s="483">
        <f t="shared" si="12"/>
      </c>
      <c r="AM35" s="486">
        <f t="shared" si="13"/>
      </c>
      <c r="AN35" s="487">
        <f t="shared" si="0"/>
      </c>
      <c r="AO35" s="57"/>
      <c r="AP35" s="57"/>
      <c r="AQ35" s="57"/>
      <c r="AR35" s="57"/>
      <c r="AS35" s="57"/>
    </row>
    <row r="36" spans="2:45" s="20" customFormat="1" ht="21">
      <c r="B36" s="401" t="s">
        <v>174</v>
      </c>
      <c r="C36" s="542"/>
      <c r="D36" s="477"/>
      <c r="E36" s="446"/>
      <c r="F36" s="930"/>
      <c r="G36" s="927"/>
      <c r="H36" s="396"/>
      <c r="I36" s="922"/>
      <c r="J36" s="934"/>
      <c r="K36" s="475"/>
      <c r="M36" s="488"/>
      <c r="N36" s="489"/>
      <c r="O36" s="490"/>
      <c r="P36" s="491"/>
      <c r="Q36" s="491"/>
      <c r="R36" s="491"/>
      <c r="S36" s="487"/>
      <c r="T36" s="491"/>
      <c r="U36" s="491"/>
      <c r="V36" s="491"/>
      <c r="W36" s="491"/>
      <c r="X36" s="487"/>
      <c r="Y36" s="491"/>
      <c r="Z36" s="491"/>
      <c r="AA36" s="491"/>
      <c r="AB36" s="491"/>
      <c r="AC36" s="487"/>
      <c r="AD36" s="491"/>
      <c r="AE36" s="491"/>
      <c r="AF36" s="491"/>
      <c r="AG36" s="491"/>
      <c r="AH36" s="487"/>
      <c r="AI36" s="485">
        <f t="shared" si="9"/>
      </c>
      <c r="AJ36" s="485">
        <f t="shared" si="10"/>
      </c>
      <c r="AK36" s="483">
        <f t="shared" si="11"/>
      </c>
      <c r="AL36" s="483">
        <f t="shared" si="12"/>
      </c>
      <c r="AM36" s="486">
        <f t="shared" si="13"/>
      </c>
      <c r="AN36" s="492">
        <f t="shared" si="0"/>
      </c>
      <c r="AO36" s="57"/>
      <c r="AP36" s="57"/>
      <c r="AQ36" s="57"/>
      <c r="AR36" s="57"/>
      <c r="AS36" s="57"/>
    </row>
    <row r="37" spans="2:45" s="20" customFormat="1" ht="21">
      <c r="B37" s="401" t="s">
        <v>175</v>
      </c>
      <c r="C37" s="542"/>
      <c r="D37" s="477"/>
      <c r="E37" s="446"/>
      <c r="F37" s="930"/>
      <c r="G37" s="927"/>
      <c r="H37" s="396"/>
      <c r="I37" s="922"/>
      <c r="J37" s="934"/>
      <c r="K37" s="474"/>
      <c r="M37" s="493"/>
      <c r="N37" s="494"/>
      <c r="O37" s="495"/>
      <c r="P37" s="496"/>
      <c r="Q37" s="496"/>
      <c r="R37" s="496"/>
      <c r="S37" s="492"/>
      <c r="T37" s="496"/>
      <c r="U37" s="496"/>
      <c r="V37" s="496"/>
      <c r="W37" s="496"/>
      <c r="X37" s="492"/>
      <c r="Y37" s="496"/>
      <c r="Z37" s="496"/>
      <c r="AA37" s="496"/>
      <c r="AB37" s="496"/>
      <c r="AC37" s="492"/>
      <c r="AD37" s="496"/>
      <c r="AE37" s="496"/>
      <c r="AF37" s="496"/>
      <c r="AG37" s="496"/>
      <c r="AH37" s="492"/>
      <c r="AI37" s="485">
        <f t="shared" si="9"/>
      </c>
      <c r="AJ37" s="485">
        <f t="shared" si="10"/>
      </c>
      <c r="AK37" s="483">
        <f t="shared" si="11"/>
      </c>
      <c r="AL37" s="483">
        <f t="shared" si="12"/>
      </c>
      <c r="AM37" s="486">
        <f t="shared" si="13"/>
      </c>
      <c r="AN37" s="487">
        <f t="shared" si="0"/>
      </c>
      <c r="AO37" s="57"/>
      <c r="AP37" s="57"/>
      <c r="AQ37" s="57"/>
      <c r="AR37" s="57"/>
      <c r="AS37" s="57"/>
    </row>
    <row r="38" spans="2:45" s="20" customFormat="1" ht="21">
      <c r="B38" s="401" t="s">
        <v>176</v>
      </c>
      <c r="C38" s="542"/>
      <c r="D38" s="452"/>
      <c r="E38" s="446"/>
      <c r="F38" s="930"/>
      <c r="G38" s="927"/>
      <c r="H38" s="396"/>
      <c r="I38" s="922"/>
      <c r="J38" s="934"/>
      <c r="K38" s="475"/>
      <c r="M38" s="488"/>
      <c r="N38" s="489"/>
      <c r="O38" s="490"/>
      <c r="P38" s="491"/>
      <c r="Q38" s="491"/>
      <c r="R38" s="491"/>
      <c r="S38" s="487"/>
      <c r="T38" s="491"/>
      <c r="U38" s="491"/>
      <c r="V38" s="491"/>
      <c r="W38" s="491"/>
      <c r="X38" s="487"/>
      <c r="Y38" s="491"/>
      <c r="Z38" s="491"/>
      <c r="AA38" s="491"/>
      <c r="AB38" s="491"/>
      <c r="AC38" s="487"/>
      <c r="AD38" s="491"/>
      <c r="AE38" s="491"/>
      <c r="AF38" s="491"/>
      <c r="AG38" s="491"/>
      <c r="AH38" s="487"/>
      <c r="AI38" s="485">
        <f t="shared" si="9"/>
      </c>
      <c r="AJ38" s="485">
        <f t="shared" si="10"/>
      </c>
      <c r="AK38" s="483">
        <f t="shared" si="11"/>
      </c>
      <c r="AL38" s="483">
        <f t="shared" si="12"/>
      </c>
      <c r="AM38" s="486">
        <f t="shared" si="13"/>
      </c>
      <c r="AN38" s="492">
        <f t="shared" si="0"/>
      </c>
      <c r="AO38" s="57"/>
      <c r="AP38" s="57"/>
      <c r="AQ38" s="57"/>
      <c r="AR38" s="57"/>
      <c r="AS38" s="57"/>
    </row>
    <row r="39" spans="2:45" s="20" customFormat="1" ht="21">
      <c r="B39" s="401" t="s">
        <v>177</v>
      </c>
      <c r="C39" s="542"/>
      <c r="D39" s="476"/>
      <c r="E39" s="446"/>
      <c r="F39" s="930"/>
      <c r="G39" s="927"/>
      <c r="H39" s="396"/>
      <c r="I39" s="922"/>
      <c r="J39" s="934"/>
      <c r="K39" s="474"/>
      <c r="M39" s="493"/>
      <c r="N39" s="494"/>
      <c r="O39" s="495"/>
      <c r="P39" s="496"/>
      <c r="Q39" s="496"/>
      <c r="R39" s="496"/>
      <c r="S39" s="492"/>
      <c r="T39" s="496"/>
      <c r="U39" s="496"/>
      <c r="V39" s="496"/>
      <c r="W39" s="496"/>
      <c r="X39" s="492"/>
      <c r="Y39" s="496"/>
      <c r="Z39" s="496"/>
      <c r="AA39" s="496"/>
      <c r="AB39" s="496"/>
      <c r="AC39" s="492"/>
      <c r="AD39" s="496"/>
      <c r="AE39" s="496"/>
      <c r="AF39" s="496"/>
      <c r="AG39" s="496"/>
      <c r="AH39" s="492"/>
      <c r="AI39" s="907">
        <f t="shared" si="9"/>
      </c>
      <c r="AJ39" s="907">
        <f t="shared" si="10"/>
      </c>
      <c r="AK39" s="496">
        <f t="shared" si="11"/>
      </c>
      <c r="AL39" s="496">
        <f t="shared" si="12"/>
      </c>
      <c r="AM39" s="908">
        <f t="shared" si="13"/>
      </c>
      <c r="AN39" s="909">
        <f t="shared" si="0"/>
      </c>
      <c r="AO39" s="57"/>
      <c r="AP39" s="57"/>
      <c r="AQ39" s="57"/>
      <c r="AR39" s="57"/>
      <c r="AS39" s="57"/>
    </row>
    <row r="40" spans="2:45" s="20" customFormat="1" ht="21.75" thickBot="1">
      <c r="B40" s="405" t="s">
        <v>178</v>
      </c>
      <c r="C40" s="543"/>
      <c r="D40" s="906"/>
      <c r="E40" s="450"/>
      <c r="F40" s="931"/>
      <c r="G40" s="932"/>
      <c r="H40" s="406"/>
      <c r="I40" s="925"/>
      <c r="J40" s="936"/>
      <c r="K40" s="904"/>
      <c r="M40" s="910"/>
      <c r="N40" s="911"/>
      <c r="O40" s="912"/>
      <c r="P40" s="913"/>
      <c r="Q40" s="913"/>
      <c r="R40" s="913"/>
      <c r="S40" s="914"/>
      <c r="T40" s="913"/>
      <c r="U40" s="913"/>
      <c r="V40" s="913"/>
      <c r="W40" s="913"/>
      <c r="X40" s="914"/>
      <c r="Y40" s="913"/>
      <c r="Z40" s="913"/>
      <c r="AA40" s="913"/>
      <c r="AB40" s="913"/>
      <c r="AC40" s="914"/>
      <c r="AD40" s="913"/>
      <c r="AE40" s="913"/>
      <c r="AF40" s="913"/>
      <c r="AG40" s="913"/>
      <c r="AH40" s="914"/>
      <c r="AI40" s="915">
        <f t="shared" si="9"/>
      </c>
      <c r="AJ40" s="915">
        <f t="shared" si="10"/>
      </c>
      <c r="AK40" s="913">
        <f t="shared" si="11"/>
      </c>
      <c r="AL40" s="913">
        <f t="shared" si="12"/>
      </c>
      <c r="AM40" s="916">
        <f t="shared" si="13"/>
      </c>
      <c r="AN40" s="498">
        <f t="shared" si="0"/>
      </c>
      <c r="AO40" s="57"/>
      <c r="AP40" s="57"/>
      <c r="AQ40" s="57"/>
      <c r="AR40" s="57"/>
      <c r="AS40" s="57"/>
    </row>
    <row r="41" spans="2:45" s="20" customFormat="1" ht="12.75">
      <c r="B41" s="23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</row>
    <row r="42" spans="2:45" s="20" customFormat="1" ht="12.75">
      <c r="B42" s="23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</row>
    <row r="43" spans="2:45" s="20" customFormat="1" ht="12.75">
      <c r="B43" s="23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</row>
    <row r="44" spans="2:45" s="20" customFormat="1" ht="12.75">
      <c r="B44" s="23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</row>
    <row r="45" spans="2:45" s="20" customFormat="1" ht="12.75">
      <c r="B45" s="23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</row>
    <row r="46" spans="2:45" s="20" customFormat="1" ht="12.75">
      <c r="B46" s="23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</row>
    <row r="47" spans="2:45" s="20" customFormat="1" ht="12.75">
      <c r="B47" s="23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</row>
    <row r="48" spans="13:45" ht="12.75"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</row>
    <row r="49" spans="13:45" ht="12.75"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</row>
    <row r="50" spans="2:45" ht="39.75" customHeight="1">
      <c r="B50" s="1860" t="s">
        <v>191</v>
      </c>
      <c r="C50" s="1860"/>
      <c r="D50" s="917" t="str">
        <f>Tlačivo_na_zostavy!$T$17</f>
        <v>3.</v>
      </c>
      <c r="E50" s="1861" t="s">
        <v>382</v>
      </c>
      <c r="F50" s="1861"/>
      <c r="G50" s="1861"/>
      <c r="H50" s="1861"/>
      <c r="I50" s="1861"/>
      <c r="J50" s="1861"/>
      <c r="K50" s="1861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</row>
    <row r="51" spans="2:45" ht="26.25" customHeight="1">
      <c r="B51" s="1834" t="str">
        <f>Tlačivo_na_zostavy!$T$19</f>
        <v>Vrútky</v>
      </c>
      <c r="C51" s="1834"/>
      <c r="D51" s="897"/>
      <c r="E51" s="897"/>
      <c r="F51" s="897"/>
      <c r="G51" s="897"/>
      <c r="H51" s="897"/>
      <c r="I51" s="1835">
        <f>Tlačivo_na_zostavy!$V$21</f>
        <v>45017</v>
      </c>
      <c r="J51" s="1835"/>
      <c r="K51" s="860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</row>
    <row r="52" spans="2:45" ht="13.5" customHeight="1" thickBot="1">
      <c r="B52" s="897"/>
      <c r="C52" s="897"/>
      <c r="D52" s="897"/>
      <c r="E52" s="897"/>
      <c r="F52" s="897"/>
      <c r="G52" s="897"/>
      <c r="H52" s="897"/>
      <c r="I52" s="897"/>
      <c r="J52" s="897"/>
      <c r="K52" s="918"/>
      <c r="S52" s="132"/>
      <c r="T52" s="132"/>
      <c r="U52" s="132"/>
      <c r="V52" s="132"/>
      <c r="W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</row>
    <row r="53" spans="3:45" ht="13.5" customHeight="1" thickBot="1">
      <c r="C53" s="459" t="s">
        <v>140</v>
      </c>
      <c r="D53" s="460" t="s">
        <v>138</v>
      </c>
      <c r="E53" s="461" t="s">
        <v>16</v>
      </c>
      <c r="F53" s="460" t="s">
        <v>3</v>
      </c>
      <c r="G53" s="462" t="s">
        <v>17</v>
      </c>
      <c r="H53" s="463" t="s">
        <v>192</v>
      </c>
      <c r="I53" s="462" t="s">
        <v>193</v>
      </c>
      <c r="J53" s="461" t="s">
        <v>5</v>
      </c>
      <c r="K53" s="898" t="s">
        <v>186</v>
      </c>
      <c r="S53" s="132"/>
      <c r="T53" s="132"/>
      <c r="U53" s="132"/>
      <c r="V53" s="132"/>
      <c r="W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</row>
    <row r="54" spans="2:45" ht="21">
      <c r="B54" s="756" t="s">
        <v>18</v>
      </c>
      <c r="C54" s="899" t="s">
        <v>379</v>
      </c>
      <c r="D54" s="466"/>
      <c r="E54" s="467" t="s">
        <v>338</v>
      </c>
      <c r="F54" s="499">
        <v>371</v>
      </c>
      <c r="G54" s="499">
        <v>224.5</v>
      </c>
      <c r="H54" s="499">
        <v>4</v>
      </c>
      <c r="I54" s="896">
        <v>18</v>
      </c>
      <c r="J54" s="962">
        <v>595.5</v>
      </c>
      <c r="K54" s="474">
        <v>2</v>
      </c>
      <c r="M54" s="1843" t="s">
        <v>384</v>
      </c>
      <c r="N54" s="1844"/>
      <c r="S54" s="132"/>
      <c r="T54" s="132"/>
      <c r="W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</row>
    <row r="55" spans="2:45" ht="21">
      <c r="B55" s="757" t="s">
        <v>19</v>
      </c>
      <c r="C55" s="900" t="s">
        <v>375</v>
      </c>
      <c r="D55" s="452"/>
      <c r="E55" s="447" t="s">
        <v>282</v>
      </c>
      <c r="F55" s="500">
        <v>381.5</v>
      </c>
      <c r="G55" s="500">
        <v>212</v>
      </c>
      <c r="H55" s="500">
        <v>3</v>
      </c>
      <c r="I55" s="404">
        <v>16.5</v>
      </c>
      <c r="J55" s="963">
        <v>593.5</v>
      </c>
      <c r="K55" s="475">
        <v>2</v>
      </c>
      <c r="M55" s="1845"/>
      <c r="N55" s="1846"/>
      <c r="S55" s="132"/>
      <c r="T55" s="132"/>
      <c r="W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</row>
    <row r="56" spans="2:45" ht="21">
      <c r="B56" s="758" t="s">
        <v>20</v>
      </c>
      <c r="C56" s="901" t="s">
        <v>378</v>
      </c>
      <c r="D56" s="451"/>
      <c r="E56" s="448" t="s">
        <v>76</v>
      </c>
      <c r="F56" s="501">
        <v>373.5</v>
      </c>
      <c r="G56" s="501">
        <v>214</v>
      </c>
      <c r="H56" s="501">
        <v>5</v>
      </c>
      <c r="I56" s="455">
        <v>18</v>
      </c>
      <c r="J56" s="964">
        <v>587.5</v>
      </c>
      <c r="K56" s="474">
        <v>2</v>
      </c>
      <c r="M56" s="1847" t="s">
        <v>383</v>
      </c>
      <c r="N56" s="1848"/>
      <c r="S56" s="132"/>
      <c r="T56" s="132"/>
      <c r="W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</row>
    <row r="57" spans="2:45" ht="21.75" thickBot="1">
      <c r="B57" s="397" t="s">
        <v>21</v>
      </c>
      <c r="C57" s="900" t="s">
        <v>372</v>
      </c>
      <c r="D57" s="452"/>
      <c r="E57" s="447" t="s">
        <v>282</v>
      </c>
      <c r="F57" s="500">
        <v>386.5</v>
      </c>
      <c r="G57" s="500">
        <v>191</v>
      </c>
      <c r="H57" s="500">
        <v>5</v>
      </c>
      <c r="I57" s="404">
        <v>18</v>
      </c>
      <c r="J57" s="963">
        <v>577.5</v>
      </c>
      <c r="K57" s="475">
        <v>2</v>
      </c>
      <c r="M57" s="1849"/>
      <c r="N57" s="1850"/>
      <c r="S57" s="132"/>
      <c r="T57" s="132"/>
      <c r="W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</row>
    <row r="58" spans="2:45" ht="21">
      <c r="B58" s="400" t="s">
        <v>22</v>
      </c>
      <c r="C58" s="901" t="s">
        <v>374</v>
      </c>
      <c r="D58" s="451"/>
      <c r="E58" s="448" t="s">
        <v>282</v>
      </c>
      <c r="F58" s="501">
        <v>369.5</v>
      </c>
      <c r="G58" s="501">
        <v>203.5</v>
      </c>
      <c r="H58" s="501">
        <v>4</v>
      </c>
      <c r="I58" s="455">
        <v>13</v>
      </c>
      <c r="J58" s="964">
        <v>573</v>
      </c>
      <c r="K58" s="474">
        <v>2</v>
      </c>
      <c r="S58" s="132"/>
      <c r="T58" s="132"/>
      <c r="U58" s="132"/>
      <c r="V58" s="132"/>
      <c r="W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</row>
    <row r="59" spans="2:45" ht="21">
      <c r="B59" s="397" t="s">
        <v>23</v>
      </c>
      <c r="C59" s="900" t="s">
        <v>331</v>
      </c>
      <c r="D59" s="452"/>
      <c r="E59" s="447" t="s">
        <v>76</v>
      </c>
      <c r="F59" s="500">
        <v>374.5</v>
      </c>
      <c r="G59" s="500">
        <v>194</v>
      </c>
      <c r="H59" s="500">
        <v>4</v>
      </c>
      <c r="I59" s="404">
        <v>12</v>
      </c>
      <c r="J59" s="963">
        <v>568.5</v>
      </c>
      <c r="K59" s="475">
        <v>2</v>
      </c>
      <c r="S59" s="132"/>
      <c r="T59" s="132"/>
      <c r="U59" s="132"/>
      <c r="V59" s="132"/>
      <c r="W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</row>
    <row r="60" spans="2:45" ht="21">
      <c r="B60" s="397" t="s">
        <v>24</v>
      </c>
      <c r="C60" s="900" t="s">
        <v>332</v>
      </c>
      <c r="D60" s="452"/>
      <c r="E60" s="447" t="s">
        <v>282</v>
      </c>
      <c r="F60" s="500">
        <v>382.5</v>
      </c>
      <c r="G60" s="500">
        <v>180.5</v>
      </c>
      <c r="H60" s="500">
        <v>4</v>
      </c>
      <c r="I60" s="404">
        <v>14</v>
      </c>
      <c r="J60" s="963">
        <v>563</v>
      </c>
      <c r="K60" s="474">
        <v>2</v>
      </c>
      <c r="S60" s="132"/>
      <c r="T60" s="132"/>
      <c r="U60" s="132"/>
      <c r="V60" s="132"/>
      <c r="W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</row>
    <row r="61" spans="2:45" ht="21">
      <c r="B61" s="759" t="s">
        <v>25</v>
      </c>
      <c r="C61" s="901" t="s">
        <v>330</v>
      </c>
      <c r="D61" s="451"/>
      <c r="E61" s="449" t="s">
        <v>147</v>
      </c>
      <c r="F61" s="501">
        <v>369</v>
      </c>
      <c r="G61" s="501">
        <v>190</v>
      </c>
      <c r="H61" s="501">
        <v>7</v>
      </c>
      <c r="I61" s="456">
        <v>10</v>
      </c>
      <c r="J61" s="965">
        <v>559</v>
      </c>
      <c r="K61" s="475">
        <v>2</v>
      </c>
      <c r="S61" s="132"/>
      <c r="T61" s="132"/>
      <c r="U61" s="132"/>
      <c r="V61" s="132"/>
      <c r="W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</row>
    <row r="62" spans="2:45" ht="21">
      <c r="B62" s="400" t="s">
        <v>26</v>
      </c>
      <c r="C62" s="902" t="s">
        <v>329</v>
      </c>
      <c r="D62" s="453"/>
      <c r="E62" s="446" t="s">
        <v>147</v>
      </c>
      <c r="F62" s="502">
        <v>376.5</v>
      </c>
      <c r="G62" s="503">
        <v>181</v>
      </c>
      <c r="H62" s="503">
        <v>9</v>
      </c>
      <c r="I62" s="403">
        <v>11</v>
      </c>
      <c r="J62" s="966">
        <v>557.5</v>
      </c>
      <c r="K62" s="474">
        <v>2</v>
      </c>
      <c r="S62" s="132"/>
      <c r="T62" s="132"/>
      <c r="U62" s="132"/>
      <c r="V62" s="132"/>
      <c r="W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</row>
    <row r="63" spans="2:45" ht="21">
      <c r="B63" s="397" t="s">
        <v>27</v>
      </c>
      <c r="C63" s="902" t="s">
        <v>336</v>
      </c>
      <c r="D63" s="453"/>
      <c r="E63" s="446" t="s">
        <v>76</v>
      </c>
      <c r="F63" s="502">
        <v>363.5</v>
      </c>
      <c r="G63" s="503">
        <v>190</v>
      </c>
      <c r="H63" s="503">
        <v>4</v>
      </c>
      <c r="I63" s="403">
        <v>12</v>
      </c>
      <c r="J63" s="966">
        <v>553.5</v>
      </c>
      <c r="K63" s="475">
        <v>2</v>
      </c>
      <c r="S63" s="132"/>
      <c r="T63" s="132"/>
      <c r="U63" s="132"/>
      <c r="V63" s="132"/>
      <c r="W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</row>
    <row r="64" spans="2:45" ht="21">
      <c r="B64" s="400" t="s">
        <v>28</v>
      </c>
      <c r="C64" s="902" t="s">
        <v>333</v>
      </c>
      <c r="D64" s="453"/>
      <c r="E64" s="446" t="s">
        <v>147</v>
      </c>
      <c r="F64" s="502">
        <v>366</v>
      </c>
      <c r="G64" s="503">
        <v>181.5</v>
      </c>
      <c r="H64" s="503">
        <v>9</v>
      </c>
      <c r="I64" s="403">
        <v>8.5</v>
      </c>
      <c r="J64" s="968">
        <v>547.5</v>
      </c>
      <c r="K64" s="474">
        <v>2</v>
      </c>
      <c r="S64" s="132"/>
      <c r="T64" s="132"/>
      <c r="U64" s="132"/>
      <c r="V64" s="132"/>
      <c r="W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</row>
    <row r="65" spans="2:45" ht="21">
      <c r="B65" s="397" t="s">
        <v>29</v>
      </c>
      <c r="C65" s="902" t="s">
        <v>371</v>
      </c>
      <c r="D65" s="453"/>
      <c r="E65" s="446" t="s">
        <v>338</v>
      </c>
      <c r="F65" s="502">
        <v>364</v>
      </c>
      <c r="G65" s="503">
        <v>175.5</v>
      </c>
      <c r="H65" s="503">
        <v>12</v>
      </c>
      <c r="I65" s="403">
        <v>7</v>
      </c>
      <c r="J65" s="966">
        <v>539.5</v>
      </c>
      <c r="K65" s="475">
        <v>2</v>
      </c>
      <c r="S65" s="132"/>
      <c r="T65" s="132"/>
      <c r="U65" s="132"/>
      <c r="V65" s="132"/>
      <c r="W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</row>
    <row r="66" spans="2:45" ht="21">
      <c r="B66" s="397" t="s">
        <v>30</v>
      </c>
      <c r="C66" s="902" t="s">
        <v>373</v>
      </c>
      <c r="D66" s="453"/>
      <c r="E66" s="446" t="s">
        <v>76</v>
      </c>
      <c r="F66" s="502">
        <v>370</v>
      </c>
      <c r="G66" s="503">
        <v>156</v>
      </c>
      <c r="H66" s="503">
        <v>17</v>
      </c>
      <c r="I66" s="403">
        <v>3</v>
      </c>
      <c r="J66" s="966">
        <v>526</v>
      </c>
      <c r="K66" s="474">
        <v>2</v>
      </c>
      <c r="S66" s="132"/>
      <c r="T66" s="132"/>
      <c r="U66" s="132"/>
      <c r="V66" s="132"/>
      <c r="W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</row>
    <row r="67" spans="2:45" ht="21">
      <c r="B67" s="397" t="s">
        <v>31</v>
      </c>
      <c r="C67" s="902" t="s">
        <v>370</v>
      </c>
      <c r="D67" s="453"/>
      <c r="E67" s="446" t="s">
        <v>338</v>
      </c>
      <c r="F67" s="502">
        <v>369</v>
      </c>
      <c r="G67" s="503">
        <v>195</v>
      </c>
      <c r="H67" s="503">
        <v>2</v>
      </c>
      <c r="I67" s="403">
        <v>9</v>
      </c>
      <c r="J67" s="966">
        <v>564</v>
      </c>
      <c r="K67" s="475">
        <v>1</v>
      </c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</row>
    <row r="68" spans="2:45" ht="21">
      <c r="B68" s="397" t="s">
        <v>32</v>
      </c>
      <c r="C68" s="902" t="s">
        <v>328</v>
      </c>
      <c r="D68" s="453"/>
      <c r="E68" s="446" t="s">
        <v>147</v>
      </c>
      <c r="F68" s="502">
        <v>380</v>
      </c>
      <c r="G68" s="503">
        <v>184</v>
      </c>
      <c r="H68" s="503">
        <v>5</v>
      </c>
      <c r="I68" s="403">
        <v>7</v>
      </c>
      <c r="J68" s="966">
        <v>564</v>
      </c>
      <c r="K68" s="474">
        <v>1</v>
      </c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</row>
    <row r="69" spans="2:45" ht="21">
      <c r="B69" s="397" t="s">
        <v>33</v>
      </c>
      <c r="C69" s="902" t="s">
        <v>380</v>
      </c>
      <c r="D69" s="453"/>
      <c r="E69" s="446" t="s">
        <v>338</v>
      </c>
      <c r="F69" s="502">
        <v>386</v>
      </c>
      <c r="G69" s="503">
        <v>177</v>
      </c>
      <c r="H69" s="503">
        <v>7</v>
      </c>
      <c r="I69" s="403">
        <v>6</v>
      </c>
      <c r="J69" s="966">
        <v>563</v>
      </c>
      <c r="K69" s="475">
        <v>1</v>
      </c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</row>
    <row r="70" spans="2:45" ht="21">
      <c r="B70" s="400" t="s">
        <v>34</v>
      </c>
      <c r="C70" s="902" t="s">
        <v>381</v>
      </c>
      <c r="D70" s="453"/>
      <c r="E70" s="446" t="s">
        <v>338</v>
      </c>
      <c r="F70" s="502">
        <v>338</v>
      </c>
      <c r="G70" s="503">
        <v>182</v>
      </c>
      <c r="H70" s="503">
        <v>7</v>
      </c>
      <c r="I70" s="403">
        <v>4</v>
      </c>
      <c r="J70" s="966">
        <v>520</v>
      </c>
      <c r="K70" s="474">
        <v>1</v>
      </c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</row>
    <row r="71" spans="2:45" ht="21">
      <c r="B71" s="397" t="s">
        <v>35</v>
      </c>
      <c r="C71" s="902" t="s">
        <v>376</v>
      </c>
      <c r="D71" s="453"/>
      <c r="E71" s="446" t="s">
        <v>147</v>
      </c>
      <c r="F71" s="502">
        <v>354</v>
      </c>
      <c r="G71" s="503">
        <v>156</v>
      </c>
      <c r="H71" s="503">
        <v>9</v>
      </c>
      <c r="I71" s="403">
        <v>2</v>
      </c>
      <c r="J71" s="966">
        <v>510</v>
      </c>
      <c r="K71" s="475">
        <v>1</v>
      </c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</row>
    <row r="72" spans="2:45" ht="21">
      <c r="B72" s="397" t="s">
        <v>36</v>
      </c>
      <c r="C72" s="902" t="s">
        <v>377</v>
      </c>
      <c r="D72" s="453"/>
      <c r="E72" s="446" t="s">
        <v>338</v>
      </c>
      <c r="F72" s="502">
        <v>341</v>
      </c>
      <c r="G72" s="503">
        <v>167</v>
      </c>
      <c r="H72" s="503">
        <v>3</v>
      </c>
      <c r="I72" s="403">
        <v>3</v>
      </c>
      <c r="J72" s="966">
        <v>508</v>
      </c>
      <c r="K72" s="474">
        <v>1</v>
      </c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</row>
    <row r="73" spans="2:45" ht="21">
      <c r="B73" s="397" t="s">
        <v>37</v>
      </c>
      <c r="C73" s="902"/>
      <c r="D73" s="453"/>
      <c r="E73" s="446"/>
      <c r="F73" s="502" t="s">
        <v>389</v>
      </c>
      <c r="G73" s="503" t="s">
        <v>389</v>
      </c>
      <c r="H73" s="503" t="s">
        <v>389</v>
      </c>
      <c r="I73" s="403" t="s">
        <v>389</v>
      </c>
      <c r="J73" s="966" t="s">
        <v>389</v>
      </c>
      <c r="K73" s="475" t="s">
        <v>369</v>
      </c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</row>
    <row r="74" spans="2:45" ht="21">
      <c r="B74" s="400" t="s">
        <v>38</v>
      </c>
      <c r="C74" s="902"/>
      <c r="D74" s="453"/>
      <c r="E74" s="446"/>
      <c r="F74" s="502" t="s">
        <v>389</v>
      </c>
      <c r="G74" s="503" t="s">
        <v>389</v>
      </c>
      <c r="H74" s="503" t="s">
        <v>389</v>
      </c>
      <c r="I74" s="403" t="s">
        <v>389</v>
      </c>
      <c r="J74" s="966" t="s">
        <v>389</v>
      </c>
      <c r="K74" s="474" t="s">
        <v>369</v>
      </c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</row>
    <row r="75" spans="2:45" ht="21">
      <c r="B75" s="397" t="s">
        <v>39</v>
      </c>
      <c r="C75" s="902"/>
      <c r="D75" s="453"/>
      <c r="E75" s="446"/>
      <c r="F75" s="502" t="s">
        <v>389</v>
      </c>
      <c r="G75" s="503" t="s">
        <v>389</v>
      </c>
      <c r="H75" s="503" t="s">
        <v>389</v>
      </c>
      <c r="I75" s="403" t="s">
        <v>389</v>
      </c>
      <c r="J75" s="966" t="s">
        <v>389</v>
      </c>
      <c r="K75" s="475" t="s">
        <v>369</v>
      </c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</row>
    <row r="76" spans="2:45" ht="21">
      <c r="B76" s="397" t="s">
        <v>40</v>
      </c>
      <c r="C76" s="902"/>
      <c r="D76" s="453"/>
      <c r="E76" s="446"/>
      <c r="F76" s="502" t="s">
        <v>389</v>
      </c>
      <c r="G76" s="503" t="s">
        <v>389</v>
      </c>
      <c r="H76" s="503" t="s">
        <v>389</v>
      </c>
      <c r="I76" s="403" t="s">
        <v>389</v>
      </c>
      <c r="J76" s="966" t="s">
        <v>389</v>
      </c>
      <c r="K76" s="474" t="s">
        <v>369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</row>
    <row r="77" spans="2:45" ht="21">
      <c r="B77" s="919" t="s">
        <v>41</v>
      </c>
      <c r="C77" s="900"/>
      <c r="D77" s="452"/>
      <c r="E77" s="447"/>
      <c r="F77" s="920" t="s">
        <v>389</v>
      </c>
      <c r="G77" s="500" t="s">
        <v>389</v>
      </c>
      <c r="H77" s="500" t="s">
        <v>389</v>
      </c>
      <c r="I77" s="404" t="s">
        <v>389</v>
      </c>
      <c r="J77" s="963" t="s">
        <v>389</v>
      </c>
      <c r="K77" s="475" t="s">
        <v>369</v>
      </c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</row>
    <row r="78" spans="2:45" ht="21">
      <c r="B78" s="919" t="s">
        <v>167</v>
      </c>
      <c r="C78" s="900"/>
      <c r="D78" s="452"/>
      <c r="E78" s="447"/>
      <c r="F78" s="920" t="s">
        <v>389</v>
      </c>
      <c r="G78" s="500" t="s">
        <v>389</v>
      </c>
      <c r="H78" s="500" t="s">
        <v>389</v>
      </c>
      <c r="I78" s="404" t="s">
        <v>389</v>
      </c>
      <c r="J78" s="963" t="s">
        <v>389</v>
      </c>
      <c r="K78" s="475" t="s">
        <v>369</v>
      </c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</row>
    <row r="79" spans="2:45" ht="21">
      <c r="B79" s="919" t="s">
        <v>168</v>
      </c>
      <c r="C79" s="900"/>
      <c r="D79" s="452"/>
      <c r="E79" s="447"/>
      <c r="F79" s="920" t="s">
        <v>389</v>
      </c>
      <c r="G79" s="500" t="s">
        <v>389</v>
      </c>
      <c r="H79" s="500" t="s">
        <v>389</v>
      </c>
      <c r="I79" s="404" t="s">
        <v>389</v>
      </c>
      <c r="J79" s="963" t="s">
        <v>389</v>
      </c>
      <c r="K79" s="475" t="s">
        <v>369</v>
      </c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  <c r="AP79" s="132"/>
      <c r="AQ79" s="132"/>
      <c r="AR79" s="132"/>
      <c r="AS79" s="132"/>
    </row>
    <row r="80" spans="2:45" ht="21">
      <c r="B80" s="919" t="s">
        <v>169</v>
      </c>
      <c r="C80" s="900"/>
      <c r="D80" s="452"/>
      <c r="E80" s="447"/>
      <c r="F80" s="920" t="s">
        <v>389</v>
      </c>
      <c r="G80" s="500" t="s">
        <v>389</v>
      </c>
      <c r="H80" s="500" t="s">
        <v>389</v>
      </c>
      <c r="I80" s="404" t="s">
        <v>389</v>
      </c>
      <c r="J80" s="963" t="s">
        <v>389</v>
      </c>
      <c r="K80" s="475" t="s">
        <v>369</v>
      </c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</row>
    <row r="81" spans="2:45" ht="21">
      <c r="B81" s="919" t="s">
        <v>170</v>
      </c>
      <c r="C81" s="900"/>
      <c r="D81" s="452"/>
      <c r="E81" s="447"/>
      <c r="F81" s="920" t="s">
        <v>389</v>
      </c>
      <c r="G81" s="500" t="s">
        <v>389</v>
      </c>
      <c r="H81" s="500" t="s">
        <v>389</v>
      </c>
      <c r="I81" s="404" t="s">
        <v>389</v>
      </c>
      <c r="J81" s="963" t="s">
        <v>389</v>
      </c>
      <c r="K81" s="475" t="s">
        <v>369</v>
      </c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</row>
    <row r="82" spans="2:45" ht="21">
      <c r="B82" s="919" t="s">
        <v>171</v>
      </c>
      <c r="C82" s="900"/>
      <c r="D82" s="452"/>
      <c r="E82" s="447"/>
      <c r="F82" s="920" t="s">
        <v>389</v>
      </c>
      <c r="G82" s="500" t="s">
        <v>389</v>
      </c>
      <c r="H82" s="500" t="s">
        <v>389</v>
      </c>
      <c r="I82" s="404" t="s">
        <v>389</v>
      </c>
      <c r="J82" s="963" t="s">
        <v>389</v>
      </c>
      <c r="K82" s="475" t="s">
        <v>369</v>
      </c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</row>
    <row r="83" spans="2:45" ht="21.75" thickBot="1">
      <c r="B83" s="905" t="s">
        <v>172</v>
      </c>
      <c r="C83" s="903"/>
      <c r="D83" s="454"/>
      <c r="E83" s="450"/>
      <c r="F83" s="504" t="s">
        <v>389</v>
      </c>
      <c r="G83" s="505" t="s">
        <v>389</v>
      </c>
      <c r="H83" s="505" t="s">
        <v>389</v>
      </c>
      <c r="I83" s="407" t="s">
        <v>389</v>
      </c>
      <c r="J83" s="967" t="s">
        <v>389</v>
      </c>
      <c r="K83" s="904" t="s">
        <v>369</v>
      </c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</row>
    <row r="84" spans="2:45" ht="12.75">
      <c r="B84"/>
      <c r="C84"/>
      <c r="D84"/>
      <c r="E84"/>
      <c r="F84"/>
      <c r="G84"/>
      <c r="H84"/>
      <c r="I84"/>
      <c r="J84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</row>
    <row r="85" spans="2:45" ht="12.75">
      <c r="B85"/>
      <c r="C85"/>
      <c r="D85"/>
      <c r="E85"/>
      <c r="F85"/>
      <c r="G85"/>
      <c r="H85"/>
      <c r="I85"/>
      <c r="J85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32"/>
      <c r="AS85" s="132"/>
    </row>
    <row r="86" spans="2:45" ht="12.75">
      <c r="B86"/>
      <c r="C86"/>
      <c r="D86"/>
      <c r="E86"/>
      <c r="F86"/>
      <c r="G86"/>
      <c r="H86"/>
      <c r="I86"/>
      <c r="J86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</row>
    <row r="87" spans="2:45" ht="12.75">
      <c r="B87"/>
      <c r="C87"/>
      <c r="D87"/>
      <c r="E87"/>
      <c r="F87"/>
      <c r="G87"/>
      <c r="H87"/>
      <c r="I87"/>
      <c r="J87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  <c r="AP87" s="132"/>
      <c r="AQ87" s="132"/>
      <c r="AR87" s="132"/>
      <c r="AS87" s="132"/>
    </row>
    <row r="88" spans="2:45" ht="12.75">
      <c r="B88"/>
      <c r="C88"/>
      <c r="D88"/>
      <c r="E88"/>
      <c r="F88"/>
      <c r="G88"/>
      <c r="H88"/>
      <c r="I88"/>
      <c r="J88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  <c r="AP88" s="132"/>
      <c r="AQ88" s="132"/>
      <c r="AR88" s="132"/>
      <c r="AS88" s="132"/>
    </row>
    <row r="89" spans="2:45" ht="12.75">
      <c r="B89"/>
      <c r="C89"/>
      <c r="D89"/>
      <c r="E89"/>
      <c r="F89"/>
      <c r="G89"/>
      <c r="H89"/>
      <c r="I89"/>
      <c r="J89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</row>
    <row r="90" spans="2:45" ht="12.75">
      <c r="B90"/>
      <c r="C90"/>
      <c r="D90"/>
      <c r="E90"/>
      <c r="F90"/>
      <c r="G90"/>
      <c r="H90"/>
      <c r="I90"/>
      <c r="J90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</row>
    <row r="91" spans="2:45" ht="12.75">
      <c r="B91"/>
      <c r="C91"/>
      <c r="D91"/>
      <c r="E91"/>
      <c r="F91"/>
      <c r="G91"/>
      <c r="H91"/>
      <c r="I91"/>
      <c r="J91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</row>
    <row r="92" spans="2:45" ht="12.75">
      <c r="B92"/>
      <c r="C92"/>
      <c r="D92"/>
      <c r="E92"/>
      <c r="F92"/>
      <c r="G92"/>
      <c r="H92"/>
      <c r="I92"/>
      <c r="J9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</row>
    <row r="93" spans="2:45" ht="12.75">
      <c r="B93"/>
      <c r="C93"/>
      <c r="D93"/>
      <c r="E93"/>
      <c r="F93"/>
      <c r="G93"/>
      <c r="H93"/>
      <c r="I93"/>
      <c r="J93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  <c r="AP93" s="132"/>
      <c r="AQ93" s="132"/>
      <c r="AR93" s="132"/>
      <c r="AS93" s="132"/>
    </row>
    <row r="94" spans="2:45" ht="12.75">
      <c r="B94"/>
      <c r="C94"/>
      <c r="D94"/>
      <c r="E94"/>
      <c r="F94"/>
      <c r="G94"/>
      <c r="H94"/>
      <c r="I94"/>
      <c r="J94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  <c r="AP94" s="132"/>
      <c r="AQ94" s="132"/>
      <c r="AR94" s="132"/>
      <c r="AS94" s="132"/>
    </row>
    <row r="95" spans="2:45" ht="12.75">
      <c r="B95"/>
      <c r="C95"/>
      <c r="D95"/>
      <c r="E95"/>
      <c r="F95"/>
      <c r="G95"/>
      <c r="H95"/>
      <c r="I95"/>
      <c r="J95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  <c r="AP95" s="132"/>
      <c r="AQ95" s="132"/>
      <c r="AR95" s="132"/>
      <c r="AS95" s="132"/>
    </row>
    <row r="96" spans="13:45" ht="12.75"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  <c r="AP96" s="132"/>
      <c r="AQ96" s="132"/>
      <c r="AR96" s="132"/>
      <c r="AS96" s="132"/>
    </row>
    <row r="97" spans="13:45" ht="12.75"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  <c r="AP97" s="132"/>
      <c r="AQ97" s="132"/>
      <c r="AR97" s="132"/>
      <c r="AS97" s="132"/>
    </row>
    <row r="98" spans="13:45" ht="12.75"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  <c r="AP98" s="132"/>
      <c r="AQ98" s="132"/>
      <c r="AR98" s="132"/>
      <c r="AS98" s="132"/>
    </row>
    <row r="99" spans="13:45" ht="12.75"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2"/>
      <c r="AO99" s="132"/>
      <c r="AP99" s="132"/>
      <c r="AQ99" s="132"/>
      <c r="AR99" s="132"/>
      <c r="AS99" s="132"/>
    </row>
    <row r="100" spans="13:45" ht="12.75"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  <c r="AP100" s="132"/>
      <c r="AQ100" s="132"/>
      <c r="AR100" s="132"/>
      <c r="AS100" s="132"/>
    </row>
    <row r="101" spans="13:45" ht="12.75"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  <c r="AP101" s="132"/>
      <c r="AQ101" s="132"/>
      <c r="AR101" s="132"/>
      <c r="AS101" s="132"/>
    </row>
    <row r="102" spans="13:45" ht="12.75"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132"/>
      <c r="AR102" s="132"/>
      <c r="AS102" s="132"/>
    </row>
    <row r="103" spans="13:45" ht="12.75"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</row>
    <row r="104" spans="13:45" ht="12.75"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</row>
    <row r="105" spans="13:45" ht="12.75"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</row>
    <row r="106" spans="13:45" ht="12.75"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</row>
    <row r="107" spans="13:45" ht="12.75"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</row>
    <row r="108" spans="13:45" ht="12.75"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</row>
    <row r="109" spans="13:45" ht="12.75"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</row>
    <row r="110" spans="13:45" ht="12.75"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</row>
    <row r="111" spans="13:45" ht="12.75"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</row>
    <row r="112" spans="13:45" ht="12.75"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</row>
    <row r="113" spans="13:45" ht="12.75"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</row>
    <row r="114" spans="13:45" ht="12.75"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</row>
    <row r="115" spans="13:45" ht="12.75"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</row>
    <row r="116" spans="13:45" ht="12.75"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</row>
    <row r="117" spans="13:45" ht="12.75"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  <c r="AP117" s="132"/>
      <c r="AQ117" s="132"/>
      <c r="AR117" s="132"/>
      <c r="AS117" s="132"/>
    </row>
    <row r="118" spans="13:45" ht="12.75"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  <c r="AP118" s="132"/>
      <c r="AQ118" s="132"/>
      <c r="AR118" s="132"/>
      <c r="AS118" s="132"/>
    </row>
    <row r="119" spans="13:45" ht="12.75"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2"/>
      <c r="AK119" s="132"/>
      <c r="AL119" s="132"/>
      <c r="AM119" s="132"/>
      <c r="AN119" s="132"/>
      <c r="AO119" s="132"/>
      <c r="AP119" s="132"/>
      <c r="AQ119" s="132"/>
      <c r="AR119" s="132"/>
      <c r="AS119" s="132"/>
    </row>
    <row r="120" spans="13:45" ht="12.75"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  <c r="AP120" s="132"/>
      <c r="AQ120" s="132"/>
      <c r="AR120" s="132"/>
      <c r="AS120" s="132"/>
    </row>
    <row r="121" spans="13:45" ht="12.75"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  <c r="AF121" s="132"/>
      <c r="AG121" s="132"/>
      <c r="AH121" s="132"/>
      <c r="AI121" s="132"/>
      <c r="AJ121" s="132"/>
      <c r="AK121" s="132"/>
      <c r="AL121" s="132"/>
      <c r="AM121" s="132"/>
      <c r="AN121" s="132"/>
      <c r="AO121" s="132"/>
      <c r="AP121" s="132"/>
      <c r="AQ121" s="132"/>
      <c r="AR121" s="132"/>
      <c r="AS121" s="132"/>
    </row>
    <row r="122" spans="13:45" ht="12.75"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132"/>
      <c r="AJ122" s="132"/>
      <c r="AK122" s="132"/>
      <c r="AL122" s="132"/>
      <c r="AM122" s="132"/>
      <c r="AN122" s="132"/>
      <c r="AO122" s="132"/>
      <c r="AP122" s="132"/>
      <c r="AQ122" s="132"/>
      <c r="AR122" s="132"/>
      <c r="AS122" s="132"/>
    </row>
    <row r="123" spans="13:45" ht="12.75"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132"/>
      <c r="AJ123" s="132"/>
      <c r="AK123" s="132"/>
      <c r="AL123" s="132"/>
      <c r="AM123" s="132"/>
      <c r="AN123" s="132"/>
      <c r="AO123" s="132"/>
      <c r="AP123" s="132"/>
      <c r="AQ123" s="132"/>
      <c r="AR123" s="132"/>
      <c r="AS123" s="132"/>
    </row>
    <row r="124" spans="13:45" ht="12.75"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2"/>
      <c r="AH124" s="132"/>
      <c r="AI124" s="132"/>
      <c r="AJ124" s="132"/>
      <c r="AK124" s="132"/>
      <c r="AL124" s="132"/>
      <c r="AM124" s="132"/>
      <c r="AN124" s="132"/>
      <c r="AO124" s="132"/>
      <c r="AP124" s="132"/>
      <c r="AQ124" s="132"/>
      <c r="AR124" s="132"/>
      <c r="AS124" s="132"/>
    </row>
    <row r="125" spans="13:45" ht="12.75"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  <c r="AJ125" s="132"/>
      <c r="AK125" s="132"/>
      <c r="AL125" s="132"/>
      <c r="AM125" s="132"/>
      <c r="AN125" s="132"/>
      <c r="AO125" s="132"/>
      <c r="AP125" s="132"/>
      <c r="AQ125" s="132"/>
      <c r="AR125" s="132"/>
      <c r="AS125" s="132"/>
    </row>
    <row r="126" spans="13:45" ht="12.75"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  <c r="AK126" s="132"/>
      <c r="AL126" s="132"/>
      <c r="AM126" s="132"/>
      <c r="AN126" s="132"/>
      <c r="AO126" s="132"/>
      <c r="AP126" s="132"/>
      <c r="AQ126" s="132"/>
      <c r="AR126" s="132"/>
      <c r="AS126" s="132"/>
    </row>
    <row r="127" spans="13:45" ht="12.75"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132"/>
      <c r="AJ127" s="132"/>
      <c r="AK127" s="132"/>
      <c r="AL127" s="132"/>
      <c r="AM127" s="132"/>
      <c r="AN127" s="132"/>
      <c r="AO127" s="132"/>
      <c r="AP127" s="132"/>
      <c r="AQ127" s="132"/>
      <c r="AR127" s="132"/>
      <c r="AS127" s="132"/>
    </row>
    <row r="128" spans="13:45" ht="12.75"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  <c r="AJ128" s="132"/>
      <c r="AK128" s="132"/>
      <c r="AL128" s="132"/>
      <c r="AM128" s="132"/>
      <c r="AN128" s="132"/>
      <c r="AO128" s="132"/>
      <c r="AP128" s="132"/>
      <c r="AQ128" s="132"/>
      <c r="AR128" s="132"/>
      <c r="AS128" s="132"/>
    </row>
    <row r="129" spans="13:45" ht="12.75"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132"/>
      <c r="AK129" s="132"/>
      <c r="AL129" s="132"/>
      <c r="AM129" s="132"/>
      <c r="AN129" s="132"/>
      <c r="AO129" s="132"/>
      <c r="AP129" s="132"/>
      <c r="AQ129" s="132"/>
      <c r="AR129" s="132"/>
      <c r="AS129" s="132"/>
    </row>
    <row r="130" spans="13:45" ht="12.75"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32"/>
      <c r="AJ130" s="132"/>
      <c r="AK130" s="132"/>
      <c r="AL130" s="132"/>
      <c r="AM130" s="132"/>
      <c r="AN130" s="132"/>
      <c r="AO130" s="132"/>
      <c r="AP130" s="132"/>
      <c r="AQ130" s="132"/>
      <c r="AR130" s="132"/>
      <c r="AS130" s="132"/>
    </row>
    <row r="131" spans="13:45" ht="12.75"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32"/>
      <c r="AL131" s="132"/>
      <c r="AM131" s="132"/>
      <c r="AN131" s="132"/>
      <c r="AO131" s="132"/>
      <c r="AP131" s="132"/>
      <c r="AQ131" s="132"/>
      <c r="AR131" s="132"/>
      <c r="AS131" s="132"/>
    </row>
    <row r="132" spans="13:45" ht="12.75"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  <c r="AF132" s="132"/>
      <c r="AG132" s="132"/>
      <c r="AH132" s="132"/>
      <c r="AI132" s="132"/>
      <c r="AJ132" s="132"/>
      <c r="AK132" s="132"/>
      <c r="AL132" s="132"/>
      <c r="AM132" s="132"/>
      <c r="AN132" s="132"/>
      <c r="AO132" s="132"/>
      <c r="AP132" s="132"/>
      <c r="AQ132" s="132"/>
      <c r="AR132" s="132"/>
      <c r="AS132" s="132"/>
    </row>
    <row r="133" spans="13:45" ht="12.75"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  <c r="AF133" s="132"/>
      <c r="AG133" s="132"/>
      <c r="AH133" s="132"/>
      <c r="AI133" s="132"/>
      <c r="AJ133" s="132"/>
      <c r="AK133" s="132"/>
      <c r="AL133" s="132"/>
      <c r="AM133" s="132"/>
      <c r="AN133" s="132"/>
      <c r="AO133" s="132"/>
      <c r="AP133" s="132"/>
      <c r="AQ133" s="132"/>
      <c r="AR133" s="132"/>
      <c r="AS133" s="132"/>
    </row>
    <row r="134" spans="13:45" ht="12.75"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2"/>
      <c r="AG134" s="132"/>
      <c r="AH134" s="132"/>
      <c r="AI134" s="132"/>
      <c r="AJ134" s="132"/>
      <c r="AK134" s="132"/>
      <c r="AL134" s="132"/>
      <c r="AM134" s="132"/>
      <c r="AN134" s="132"/>
      <c r="AO134" s="132"/>
      <c r="AP134" s="132"/>
      <c r="AQ134" s="132"/>
      <c r="AR134" s="132"/>
      <c r="AS134" s="132"/>
    </row>
    <row r="135" spans="13:45" ht="12.75"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2"/>
      <c r="AF135" s="132"/>
      <c r="AG135" s="132"/>
      <c r="AH135" s="132"/>
      <c r="AI135" s="132"/>
      <c r="AJ135" s="132"/>
      <c r="AK135" s="132"/>
      <c r="AL135" s="132"/>
      <c r="AM135" s="132"/>
      <c r="AN135" s="132"/>
      <c r="AO135" s="132"/>
      <c r="AP135" s="132"/>
      <c r="AQ135" s="132"/>
      <c r="AR135" s="132"/>
      <c r="AS135" s="132"/>
    </row>
    <row r="136" spans="13:45" ht="12.75"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  <c r="AF136" s="132"/>
      <c r="AG136" s="132"/>
      <c r="AH136" s="132"/>
      <c r="AI136" s="132"/>
      <c r="AJ136" s="132"/>
      <c r="AK136" s="132"/>
      <c r="AL136" s="132"/>
      <c r="AM136" s="132"/>
      <c r="AN136" s="132"/>
      <c r="AO136" s="132"/>
      <c r="AP136" s="132"/>
      <c r="AQ136" s="132"/>
      <c r="AR136" s="132"/>
      <c r="AS136" s="132"/>
    </row>
    <row r="137" spans="13:45" ht="12.75"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2"/>
      <c r="AD137" s="132"/>
      <c r="AE137" s="132"/>
      <c r="AF137" s="132"/>
      <c r="AG137" s="132"/>
      <c r="AH137" s="132"/>
      <c r="AI137" s="132"/>
      <c r="AJ137" s="132"/>
      <c r="AK137" s="132"/>
      <c r="AL137" s="132"/>
      <c r="AM137" s="132"/>
      <c r="AN137" s="132"/>
      <c r="AO137" s="132"/>
      <c r="AP137" s="132"/>
      <c r="AQ137" s="132"/>
      <c r="AR137" s="132"/>
      <c r="AS137" s="132"/>
    </row>
    <row r="138" spans="13:45" ht="12.75"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  <c r="AA138" s="132"/>
      <c r="AB138" s="132"/>
      <c r="AC138" s="132"/>
      <c r="AD138" s="132"/>
      <c r="AE138" s="132"/>
      <c r="AF138" s="132"/>
      <c r="AG138" s="132"/>
      <c r="AH138" s="132"/>
      <c r="AI138" s="132"/>
      <c r="AJ138" s="132"/>
      <c r="AK138" s="132"/>
      <c r="AL138" s="132"/>
      <c r="AM138" s="132"/>
      <c r="AN138" s="132"/>
      <c r="AO138" s="132"/>
      <c r="AP138" s="132"/>
      <c r="AQ138" s="132"/>
      <c r="AR138" s="132"/>
      <c r="AS138" s="132"/>
    </row>
    <row r="139" spans="13:45" ht="12.75"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  <c r="AF139" s="132"/>
      <c r="AG139" s="132"/>
      <c r="AH139" s="132"/>
      <c r="AI139" s="132"/>
      <c r="AJ139" s="132"/>
      <c r="AK139" s="132"/>
      <c r="AL139" s="132"/>
      <c r="AM139" s="132"/>
      <c r="AN139" s="132"/>
      <c r="AO139" s="132"/>
      <c r="AP139" s="132"/>
      <c r="AQ139" s="132"/>
      <c r="AR139" s="132"/>
      <c r="AS139" s="132"/>
    </row>
    <row r="140" spans="13:45" ht="12.75"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  <c r="AF140" s="132"/>
      <c r="AG140" s="132"/>
      <c r="AH140" s="132"/>
      <c r="AI140" s="132"/>
      <c r="AJ140" s="132"/>
      <c r="AK140" s="132"/>
      <c r="AL140" s="132"/>
      <c r="AM140" s="132"/>
      <c r="AN140" s="132"/>
      <c r="AO140" s="132"/>
      <c r="AP140" s="132"/>
      <c r="AQ140" s="132"/>
      <c r="AR140" s="132"/>
      <c r="AS140" s="132"/>
    </row>
    <row r="141" spans="13:45" ht="12.75"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  <c r="AF141" s="132"/>
      <c r="AG141" s="132"/>
      <c r="AH141" s="132"/>
      <c r="AI141" s="132"/>
      <c r="AJ141" s="132"/>
      <c r="AK141" s="132"/>
      <c r="AL141" s="132"/>
      <c r="AM141" s="132"/>
      <c r="AN141" s="132"/>
      <c r="AO141" s="132"/>
      <c r="AP141" s="132"/>
      <c r="AQ141" s="132"/>
      <c r="AR141" s="132"/>
      <c r="AS141" s="132"/>
    </row>
    <row r="142" spans="13:45" ht="12.75"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132"/>
      <c r="AC142" s="132"/>
      <c r="AD142" s="132"/>
      <c r="AE142" s="132"/>
      <c r="AF142" s="132"/>
      <c r="AG142" s="132"/>
      <c r="AH142" s="132"/>
      <c r="AI142" s="132"/>
      <c r="AJ142" s="132"/>
      <c r="AK142" s="132"/>
      <c r="AL142" s="132"/>
      <c r="AM142" s="132"/>
      <c r="AN142" s="132"/>
      <c r="AO142" s="132"/>
      <c r="AP142" s="132"/>
      <c r="AQ142" s="132"/>
      <c r="AR142" s="132"/>
      <c r="AS142" s="132"/>
    </row>
    <row r="143" spans="13:45" ht="12.75"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132"/>
      <c r="AC143" s="132"/>
      <c r="AD143" s="132"/>
      <c r="AE143" s="132"/>
      <c r="AF143" s="132"/>
      <c r="AG143" s="132"/>
      <c r="AH143" s="132"/>
      <c r="AI143" s="132"/>
      <c r="AJ143" s="132"/>
      <c r="AK143" s="132"/>
      <c r="AL143" s="132"/>
      <c r="AM143" s="132"/>
      <c r="AN143" s="132"/>
      <c r="AO143" s="132"/>
      <c r="AP143" s="132"/>
      <c r="AQ143" s="132"/>
      <c r="AR143" s="132"/>
      <c r="AS143" s="132"/>
    </row>
    <row r="144" spans="13:45" ht="12.75"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132"/>
      <c r="AC144" s="132"/>
      <c r="AD144" s="132"/>
      <c r="AE144" s="132"/>
      <c r="AF144" s="132"/>
      <c r="AG144" s="132"/>
      <c r="AH144" s="132"/>
      <c r="AI144" s="132"/>
      <c r="AJ144" s="132"/>
      <c r="AK144" s="132"/>
      <c r="AL144" s="132"/>
      <c r="AM144" s="132"/>
      <c r="AN144" s="132"/>
      <c r="AO144" s="132"/>
      <c r="AP144" s="132"/>
      <c r="AQ144" s="132"/>
      <c r="AR144" s="132"/>
      <c r="AS144" s="132"/>
    </row>
    <row r="145" spans="13:45" ht="12.75"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32"/>
      <c r="AF145" s="132"/>
      <c r="AG145" s="132"/>
      <c r="AH145" s="132"/>
      <c r="AI145" s="132"/>
      <c r="AJ145" s="132"/>
      <c r="AK145" s="132"/>
      <c r="AL145" s="132"/>
      <c r="AM145" s="132"/>
      <c r="AN145" s="132"/>
      <c r="AO145" s="132"/>
      <c r="AP145" s="132"/>
      <c r="AQ145" s="132"/>
      <c r="AR145" s="132"/>
      <c r="AS145" s="132"/>
    </row>
    <row r="146" spans="13:45" ht="12.75"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132"/>
      <c r="AC146" s="132"/>
      <c r="AD146" s="132"/>
      <c r="AE146" s="132"/>
      <c r="AF146" s="132"/>
      <c r="AG146" s="132"/>
      <c r="AH146" s="132"/>
      <c r="AI146" s="132"/>
      <c r="AJ146" s="132"/>
      <c r="AK146" s="132"/>
      <c r="AL146" s="132"/>
      <c r="AM146" s="132"/>
      <c r="AN146" s="132"/>
      <c r="AO146" s="132"/>
      <c r="AP146" s="132"/>
      <c r="AQ146" s="132"/>
      <c r="AR146" s="132"/>
      <c r="AS146" s="132"/>
    </row>
    <row r="147" spans="13:45" ht="12.75"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  <c r="AA147" s="132"/>
      <c r="AB147" s="132"/>
      <c r="AC147" s="132"/>
      <c r="AD147" s="132"/>
      <c r="AE147" s="132"/>
      <c r="AF147" s="132"/>
      <c r="AG147" s="132"/>
      <c r="AH147" s="132"/>
      <c r="AI147" s="132"/>
      <c r="AJ147" s="132"/>
      <c r="AK147" s="132"/>
      <c r="AL147" s="132"/>
      <c r="AM147" s="132"/>
      <c r="AN147" s="132"/>
      <c r="AO147" s="132"/>
      <c r="AP147" s="132"/>
      <c r="AQ147" s="132"/>
      <c r="AR147" s="132"/>
      <c r="AS147" s="132"/>
    </row>
    <row r="148" spans="13:45" ht="12.75"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132"/>
      <c r="AC148" s="132"/>
      <c r="AD148" s="132"/>
      <c r="AE148" s="132"/>
      <c r="AF148" s="132"/>
      <c r="AG148" s="132"/>
      <c r="AH148" s="132"/>
      <c r="AI148" s="132"/>
      <c r="AJ148" s="132"/>
      <c r="AK148" s="132"/>
      <c r="AL148" s="132"/>
      <c r="AM148" s="132"/>
      <c r="AN148" s="132"/>
      <c r="AO148" s="132"/>
      <c r="AP148" s="132"/>
      <c r="AQ148" s="132"/>
      <c r="AR148" s="132"/>
      <c r="AS148" s="132"/>
    </row>
    <row r="149" spans="13:45" ht="12.75"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132"/>
      <c r="AC149" s="132"/>
      <c r="AD149" s="132"/>
      <c r="AE149" s="132"/>
      <c r="AF149" s="132"/>
      <c r="AG149" s="132"/>
      <c r="AH149" s="132"/>
      <c r="AI149" s="132"/>
      <c r="AJ149" s="132"/>
      <c r="AK149" s="132"/>
      <c r="AL149" s="132"/>
      <c r="AM149" s="132"/>
      <c r="AN149" s="132"/>
      <c r="AO149" s="132"/>
      <c r="AP149" s="132"/>
      <c r="AQ149" s="132"/>
      <c r="AR149" s="132"/>
      <c r="AS149" s="132"/>
    </row>
    <row r="150" spans="13:45" ht="12.75"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132"/>
      <c r="AC150" s="132"/>
      <c r="AD150" s="132"/>
      <c r="AE150" s="132"/>
      <c r="AF150" s="132"/>
      <c r="AG150" s="132"/>
      <c r="AH150" s="132"/>
      <c r="AI150" s="132"/>
      <c r="AJ150" s="132"/>
      <c r="AK150" s="132"/>
      <c r="AL150" s="132"/>
      <c r="AM150" s="132"/>
      <c r="AN150" s="132"/>
      <c r="AO150" s="132"/>
      <c r="AP150" s="132"/>
      <c r="AQ150" s="132"/>
      <c r="AR150" s="132"/>
      <c r="AS150" s="132"/>
    </row>
    <row r="151" spans="13:45" ht="12.75"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132"/>
      <c r="AC151" s="132"/>
      <c r="AD151" s="132"/>
      <c r="AE151" s="132"/>
      <c r="AF151" s="132"/>
      <c r="AG151" s="132"/>
      <c r="AH151" s="132"/>
      <c r="AI151" s="132"/>
      <c r="AJ151" s="132"/>
      <c r="AK151" s="132"/>
      <c r="AL151" s="132"/>
      <c r="AM151" s="132"/>
      <c r="AN151" s="132"/>
      <c r="AO151" s="132"/>
      <c r="AP151" s="132"/>
      <c r="AQ151" s="132"/>
      <c r="AR151" s="132"/>
      <c r="AS151" s="132"/>
    </row>
  </sheetData>
  <sheetProtection sheet="1" objects="1" scenarios="1" selectLockedCells="1" selectUnlockedCells="1"/>
  <mergeCells count="13">
    <mergeCell ref="Y2:AC2"/>
    <mergeCell ref="AD2:AH2"/>
    <mergeCell ref="AI2:AN2"/>
    <mergeCell ref="B50:C50"/>
    <mergeCell ref="B51:C51"/>
    <mergeCell ref="E50:K50"/>
    <mergeCell ref="O2:S2"/>
    <mergeCell ref="T2:X2"/>
    <mergeCell ref="C1:K1"/>
    <mergeCell ref="I51:J51"/>
    <mergeCell ref="M54:N55"/>
    <mergeCell ref="M56:N57"/>
    <mergeCell ref="B2:K2"/>
  </mergeCells>
  <conditionalFormatting sqref="F54:F83">
    <cfRule type="top10" priority="107" dxfId="6" rank="1"/>
  </conditionalFormatting>
  <conditionalFormatting sqref="G54:G83">
    <cfRule type="top10" priority="108" dxfId="6" rank="1"/>
  </conditionalFormatting>
  <conditionalFormatting sqref="H54:H83">
    <cfRule type="top10" priority="109" dxfId="6" rank="1" bottom="1"/>
  </conditionalFormatting>
  <conditionalFormatting sqref="J54:J83">
    <cfRule type="cellIs" priority="28" dxfId="5" operator="lessThan">
      <formula>500</formula>
    </cfRule>
    <cfRule type="cellIs" priority="29" dxfId="4" operator="between">
      <formula>500</formula>
      <formula>539.99</formula>
    </cfRule>
    <cfRule type="cellIs" priority="30" dxfId="3" operator="greaterThanOrEqual">
      <formula>600</formula>
    </cfRule>
    <cfRule type="cellIs" priority="31" dxfId="2" operator="between">
      <formula>580</formula>
      <formula>599.99</formula>
    </cfRule>
    <cfRule type="cellIs" priority="32" dxfId="1" operator="between">
      <formula>560</formula>
      <formula>579.99</formula>
    </cfRule>
    <cfRule type="cellIs" priority="33" dxfId="0" operator="between">
      <formula>540</formula>
      <formula>559.99</formula>
    </cfRule>
  </conditionalFormatting>
  <printOptions/>
  <pageMargins left="0.03937007874015748" right="0.03937007874015748" top="0.07874015748031496" bottom="0.07874015748031496" header="0.31496062992125984" footer="0.31496062992125984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7">
    <tabColor rgb="FF9FFFFF"/>
  </sheetPr>
  <dimension ref="A1:I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7" width="20.7109375" style="58" customWidth="1"/>
    <col min="8" max="16384" width="9.140625" style="58" customWidth="1"/>
  </cols>
  <sheetData>
    <row r="1" ht="12.75">
      <c r="A1" s="58" t="s">
        <v>206</v>
      </c>
    </row>
    <row r="2" ht="12.75">
      <c r="A2" s="58" t="s">
        <v>207</v>
      </c>
    </row>
    <row r="3" ht="12.75">
      <c r="A3" s="58" t="s">
        <v>208</v>
      </c>
    </row>
    <row r="4" ht="12.75">
      <c r="A4" s="58" t="s">
        <v>209</v>
      </c>
    </row>
    <row r="5" ht="12.75">
      <c r="A5" s="58" t="s">
        <v>104</v>
      </c>
    </row>
    <row r="6" spans="1:9" ht="12.75">
      <c r="A6" s="58" t="s">
        <v>105</v>
      </c>
      <c r="B6" s="58" t="s">
        <v>210</v>
      </c>
      <c r="C6" s="58" t="s">
        <v>211</v>
      </c>
      <c r="D6" s="58" t="s">
        <v>212</v>
      </c>
      <c r="E6" s="58" t="s">
        <v>213</v>
      </c>
      <c r="F6" s="58" t="s">
        <v>214</v>
      </c>
      <c r="G6" s="58" t="s">
        <v>215</v>
      </c>
      <c r="H6" s="58" t="s">
        <v>216</v>
      </c>
      <c r="I6" s="58" t="s">
        <v>217</v>
      </c>
    </row>
    <row r="7" spans="1:9" ht="12.75">
      <c r="A7" s="58" t="s">
        <v>218</v>
      </c>
      <c r="B7" s="58">
        <v>2207</v>
      </c>
      <c r="C7" s="58">
        <v>1031</v>
      </c>
      <c r="D7" s="58">
        <v>40</v>
      </c>
      <c r="E7" s="58">
        <v>3238</v>
      </c>
      <c r="F7" s="58">
        <v>720</v>
      </c>
      <c r="G7" s="58" t="s">
        <v>219</v>
      </c>
      <c r="H7" s="58" t="s">
        <v>220</v>
      </c>
      <c r="I7" s="58" t="s">
        <v>221</v>
      </c>
    </row>
    <row r="8" ht="12.75">
      <c r="A8" s="58" t="s">
        <v>106</v>
      </c>
    </row>
    <row r="9" spans="1:3" ht="12.75">
      <c r="A9" s="58" t="s">
        <v>107</v>
      </c>
      <c r="B9" s="58" t="s">
        <v>222</v>
      </c>
      <c r="C9" s="58" t="s">
        <v>223</v>
      </c>
    </row>
    <row r="10" spans="1:7" ht="12.75">
      <c r="A10" s="58" t="s">
        <v>108</v>
      </c>
      <c r="B10" s="58" t="s">
        <v>210</v>
      </c>
      <c r="C10" s="58" t="s">
        <v>211</v>
      </c>
      <c r="D10" s="58" t="s">
        <v>212</v>
      </c>
      <c r="E10" s="58" t="s">
        <v>213</v>
      </c>
      <c r="F10" s="58" t="s">
        <v>215</v>
      </c>
      <c r="G10" s="58" t="s">
        <v>216</v>
      </c>
    </row>
    <row r="11" ht="12.75">
      <c r="A11" s="58" t="s">
        <v>109</v>
      </c>
    </row>
    <row r="12" ht="12.75">
      <c r="A12" s="58" t="s">
        <v>224</v>
      </c>
    </row>
    <row r="13" spans="1:7" ht="12.75">
      <c r="A13" s="58">
        <v>1</v>
      </c>
      <c r="B13" s="58">
        <v>102</v>
      </c>
      <c r="C13" s="58">
        <v>36</v>
      </c>
      <c r="D13" s="58">
        <v>2</v>
      </c>
      <c r="E13" s="58">
        <v>138</v>
      </c>
      <c r="F13" s="58" t="s">
        <v>225</v>
      </c>
      <c r="G13" s="58">
        <v>0</v>
      </c>
    </row>
    <row r="14" spans="1:7" ht="12.75">
      <c r="A14" s="58">
        <v>2</v>
      </c>
      <c r="B14" s="58">
        <v>98</v>
      </c>
      <c r="C14" s="58">
        <v>39</v>
      </c>
      <c r="D14" s="58">
        <v>0</v>
      </c>
      <c r="E14" s="58">
        <v>137</v>
      </c>
      <c r="F14" s="58" t="s">
        <v>225</v>
      </c>
      <c r="G14" s="58">
        <v>0</v>
      </c>
    </row>
    <row r="15" spans="1:7" ht="12.75">
      <c r="A15" s="58">
        <v>3</v>
      </c>
      <c r="B15" s="58">
        <v>90</v>
      </c>
      <c r="C15" s="58">
        <v>43</v>
      </c>
      <c r="D15" s="58">
        <v>2</v>
      </c>
      <c r="E15" s="58">
        <v>133</v>
      </c>
      <c r="F15" s="58" t="s">
        <v>225</v>
      </c>
      <c r="G15" s="58">
        <v>0</v>
      </c>
    </row>
    <row r="16" spans="1:7" ht="12.75">
      <c r="A16" s="58">
        <v>4</v>
      </c>
      <c r="B16" s="58">
        <v>94</v>
      </c>
      <c r="C16" s="58">
        <v>52</v>
      </c>
      <c r="D16" s="58">
        <v>1</v>
      </c>
      <c r="E16" s="58">
        <v>146</v>
      </c>
      <c r="F16" s="58" t="s">
        <v>225</v>
      </c>
      <c r="G16" s="58">
        <v>0</v>
      </c>
    </row>
    <row r="17" spans="1:7" ht="12.75">
      <c r="A17" s="58">
        <v>5</v>
      </c>
      <c r="B17" s="58">
        <v>384</v>
      </c>
      <c r="C17" s="58">
        <v>170</v>
      </c>
      <c r="D17" s="58">
        <v>5</v>
      </c>
      <c r="E17" s="58">
        <v>554</v>
      </c>
      <c r="F17" s="58" t="s">
        <v>220</v>
      </c>
      <c r="G17" s="58" t="s">
        <v>225</v>
      </c>
    </row>
    <row r="18" ht="12.75">
      <c r="A18" s="58" t="s">
        <v>110</v>
      </c>
    </row>
    <row r="19" ht="12.75">
      <c r="A19" s="58" t="s">
        <v>226</v>
      </c>
    </row>
    <row r="20" spans="1:7" ht="12.75">
      <c r="A20" s="58">
        <v>1</v>
      </c>
      <c r="B20" s="58">
        <v>95</v>
      </c>
      <c r="C20" s="58">
        <v>54</v>
      </c>
      <c r="D20" s="58">
        <v>0</v>
      </c>
      <c r="E20" s="58">
        <v>149</v>
      </c>
      <c r="F20" s="58" t="s">
        <v>225</v>
      </c>
      <c r="G20" s="58">
        <v>0</v>
      </c>
    </row>
    <row r="21" spans="1:7" ht="12.75">
      <c r="A21" s="58">
        <v>2</v>
      </c>
      <c r="B21" s="58">
        <v>91</v>
      </c>
      <c r="C21" s="58">
        <v>43</v>
      </c>
      <c r="D21" s="58">
        <v>2</v>
      </c>
      <c r="E21" s="58">
        <v>134</v>
      </c>
      <c r="F21" s="58" t="s">
        <v>227</v>
      </c>
      <c r="G21" s="58">
        <v>0</v>
      </c>
    </row>
    <row r="22" spans="1:7" ht="12.75">
      <c r="A22" s="58">
        <v>3</v>
      </c>
      <c r="B22" s="58">
        <v>92</v>
      </c>
      <c r="C22" s="58">
        <v>53</v>
      </c>
      <c r="D22" s="58">
        <v>0</v>
      </c>
      <c r="E22" s="58">
        <v>145</v>
      </c>
      <c r="F22" s="58" t="s">
        <v>225</v>
      </c>
      <c r="G22" s="58">
        <v>0</v>
      </c>
    </row>
    <row r="23" spans="1:7" ht="12.75">
      <c r="A23" s="58">
        <v>4</v>
      </c>
      <c r="B23" s="58">
        <v>87</v>
      </c>
      <c r="C23" s="58">
        <v>44</v>
      </c>
      <c r="D23" s="58">
        <v>3</v>
      </c>
      <c r="E23" s="58">
        <v>131</v>
      </c>
      <c r="F23" s="58" t="s">
        <v>227</v>
      </c>
      <c r="G23" s="58">
        <v>0</v>
      </c>
    </row>
    <row r="24" spans="1:7" ht="12.75">
      <c r="A24" s="58">
        <v>5</v>
      </c>
      <c r="B24" s="58">
        <v>365</v>
      </c>
      <c r="C24" s="58">
        <v>194</v>
      </c>
      <c r="D24" s="58">
        <v>5</v>
      </c>
      <c r="E24" s="58">
        <v>559</v>
      </c>
      <c r="F24" s="58" t="s">
        <v>221</v>
      </c>
      <c r="G24" s="58" t="s">
        <v>225</v>
      </c>
    </row>
    <row r="25" ht="12.75">
      <c r="A25" s="58" t="s">
        <v>111</v>
      </c>
    </row>
    <row r="26" ht="12.75">
      <c r="A26" s="58" t="s">
        <v>228</v>
      </c>
    </row>
    <row r="27" spans="1:7" ht="12.75">
      <c r="A27" s="58">
        <v>1</v>
      </c>
      <c r="B27" s="58">
        <v>73</v>
      </c>
      <c r="C27" s="58">
        <v>26</v>
      </c>
      <c r="D27" s="58">
        <v>5</v>
      </c>
      <c r="E27" s="58">
        <v>99</v>
      </c>
      <c r="F27" s="58" t="s">
        <v>227</v>
      </c>
      <c r="G27" s="58">
        <v>0</v>
      </c>
    </row>
    <row r="28" spans="1:7" ht="12.75">
      <c r="A28" s="58">
        <v>2</v>
      </c>
      <c r="B28" s="58">
        <v>84</v>
      </c>
      <c r="C28" s="58">
        <v>26</v>
      </c>
      <c r="D28" s="58">
        <v>7</v>
      </c>
      <c r="E28" s="58">
        <v>110</v>
      </c>
      <c r="F28" s="58" t="s">
        <v>227</v>
      </c>
      <c r="G28" s="58">
        <v>0</v>
      </c>
    </row>
    <row r="29" spans="1:7" ht="12.75">
      <c r="A29" s="58">
        <v>3</v>
      </c>
      <c r="B29" s="58">
        <v>103</v>
      </c>
      <c r="C29" s="58">
        <v>25</v>
      </c>
      <c r="D29" s="58">
        <v>4</v>
      </c>
      <c r="E29" s="58">
        <v>128</v>
      </c>
      <c r="F29" s="58" t="s">
        <v>227</v>
      </c>
      <c r="G29" s="58">
        <v>0</v>
      </c>
    </row>
    <row r="30" spans="1:7" ht="12.75">
      <c r="A30" s="58">
        <v>4</v>
      </c>
      <c r="B30" s="58">
        <v>102</v>
      </c>
      <c r="C30" s="58">
        <v>35</v>
      </c>
      <c r="D30" s="58">
        <v>2</v>
      </c>
      <c r="E30" s="58">
        <v>137</v>
      </c>
      <c r="F30" s="58" t="s">
        <v>227</v>
      </c>
      <c r="G30" s="58">
        <v>0</v>
      </c>
    </row>
    <row r="31" spans="1:7" ht="12.75">
      <c r="A31" s="58">
        <v>5</v>
      </c>
      <c r="B31" s="58">
        <v>362</v>
      </c>
      <c r="C31" s="58">
        <v>112</v>
      </c>
      <c r="D31" s="58">
        <v>18</v>
      </c>
      <c r="E31" s="58">
        <v>474</v>
      </c>
      <c r="F31" s="58" t="s">
        <v>227</v>
      </c>
      <c r="G31" s="58" t="s">
        <v>227</v>
      </c>
    </row>
    <row r="32" ht="12.75">
      <c r="A32" s="58" t="s">
        <v>112</v>
      </c>
    </row>
    <row r="33" ht="12.75">
      <c r="A33" s="58" t="s">
        <v>229</v>
      </c>
    </row>
    <row r="34" spans="1:7" ht="12.75">
      <c r="A34" s="58">
        <v>1</v>
      </c>
      <c r="B34" s="58">
        <v>93</v>
      </c>
      <c r="C34" s="58">
        <v>45</v>
      </c>
      <c r="D34" s="58">
        <v>0</v>
      </c>
      <c r="E34" s="58">
        <v>138</v>
      </c>
      <c r="F34" s="58" t="s">
        <v>225</v>
      </c>
      <c r="G34" s="58">
        <v>0</v>
      </c>
    </row>
    <row r="35" spans="1:7" ht="12.75">
      <c r="A35" s="58">
        <v>2</v>
      </c>
      <c r="B35" s="58">
        <v>92</v>
      </c>
      <c r="C35" s="58">
        <v>60</v>
      </c>
      <c r="D35" s="58">
        <v>0</v>
      </c>
      <c r="E35" s="58">
        <v>152</v>
      </c>
      <c r="F35" s="58" t="s">
        <v>225</v>
      </c>
      <c r="G35" s="58">
        <v>0</v>
      </c>
    </row>
    <row r="36" spans="1:7" ht="12.75">
      <c r="A36" s="58">
        <v>3</v>
      </c>
      <c r="B36" s="58">
        <v>86</v>
      </c>
      <c r="C36" s="58">
        <v>45</v>
      </c>
      <c r="D36" s="58">
        <v>0</v>
      </c>
      <c r="E36" s="58">
        <v>131</v>
      </c>
      <c r="F36" s="58" t="s">
        <v>227</v>
      </c>
      <c r="G36" s="58">
        <v>0</v>
      </c>
    </row>
    <row r="37" spans="1:7" ht="12.75">
      <c r="A37" s="58">
        <v>4</v>
      </c>
      <c r="B37" s="58">
        <v>91</v>
      </c>
      <c r="C37" s="58">
        <v>54</v>
      </c>
      <c r="D37" s="58">
        <v>0</v>
      </c>
      <c r="E37" s="58">
        <v>145</v>
      </c>
      <c r="F37" s="58" t="s">
        <v>227</v>
      </c>
      <c r="G37" s="58">
        <v>0</v>
      </c>
    </row>
    <row r="38" spans="1:7" ht="12.75">
      <c r="A38" s="58">
        <v>5</v>
      </c>
      <c r="B38" s="58">
        <v>362</v>
      </c>
      <c r="C38" s="58">
        <v>204</v>
      </c>
      <c r="D38" s="58">
        <v>0</v>
      </c>
      <c r="E38" s="58">
        <v>566</v>
      </c>
      <c r="F38" s="58" t="s">
        <v>221</v>
      </c>
      <c r="G38" s="58" t="s">
        <v>225</v>
      </c>
    </row>
    <row r="39" ht="12.75">
      <c r="A39" s="58" t="s">
        <v>113</v>
      </c>
    </row>
    <row r="40" ht="12.75">
      <c r="A40" s="58" t="s">
        <v>230</v>
      </c>
    </row>
    <row r="41" spans="1:7" ht="12.75">
      <c r="A41" s="58">
        <v>1</v>
      </c>
      <c r="B41" s="58">
        <v>92</v>
      </c>
      <c r="C41" s="58">
        <v>61</v>
      </c>
      <c r="D41" s="58">
        <v>0</v>
      </c>
      <c r="E41" s="58">
        <v>153</v>
      </c>
      <c r="F41" s="58" t="s">
        <v>225</v>
      </c>
      <c r="G41" s="58">
        <v>0</v>
      </c>
    </row>
    <row r="42" spans="1:7" ht="12.75">
      <c r="A42" s="58">
        <v>2</v>
      </c>
      <c r="B42" s="58">
        <v>102</v>
      </c>
      <c r="C42" s="58">
        <v>42</v>
      </c>
      <c r="D42" s="58">
        <v>0</v>
      </c>
      <c r="E42" s="58">
        <v>144</v>
      </c>
      <c r="F42" s="58" t="s">
        <v>225</v>
      </c>
      <c r="G42" s="58">
        <v>0</v>
      </c>
    </row>
    <row r="43" spans="1:7" ht="12.75">
      <c r="A43" s="58">
        <v>3</v>
      </c>
      <c r="B43" s="58">
        <v>98</v>
      </c>
      <c r="C43" s="58">
        <v>53</v>
      </c>
      <c r="D43" s="58">
        <v>2</v>
      </c>
      <c r="E43" s="58">
        <v>151</v>
      </c>
      <c r="F43" s="58" t="s">
        <v>225</v>
      </c>
      <c r="G43" s="58">
        <v>0</v>
      </c>
    </row>
    <row r="44" spans="1:7" ht="12.75">
      <c r="A44" s="58">
        <v>4</v>
      </c>
      <c r="B44" s="58">
        <v>94</v>
      </c>
      <c r="C44" s="58">
        <v>44</v>
      </c>
      <c r="D44" s="58">
        <v>2</v>
      </c>
      <c r="E44" s="58">
        <v>138</v>
      </c>
      <c r="F44" s="58" t="s">
        <v>225</v>
      </c>
      <c r="G44" s="58">
        <v>0</v>
      </c>
    </row>
    <row r="45" spans="1:7" ht="12.75">
      <c r="A45" s="58">
        <v>5</v>
      </c>
      <c r="B45" s="58">
        <v>386</v>
      </c>
      <c r="C45" s="58">
        <v>200</v>
      </c>
      <c r="D45" s="58">
        <v>4</v>
      </c>
      <c r="E45" s="58">
        <v>586</v>
      </c>
      <c r="F45" s="58" t="s">
        <v>220</v>
      </c>
      <c r="G45" s="58" t="s">
        <v>225</v>
      </c>
    </row>
    <row r="46" ht="12.75">
      <c r="A46" s="58" t="s">
        <v>114</v>
      </c>
    </row>
    <row r="47" ht="12.75">
      <c r="A47" s="58" t="s">
        <v>231</v>
      </c>
    </row>
    <row r="48" spans="1:7" ht="12.75">
      <c r="A48" s="58">
        <v>1</v>
      </c>
      <c r="B48" s="58">
        <v>87</v>
      </c>
      <c r="C48" s="58">
        <v>43</v>
      </c>
      <c r="D48" s="58">
        <v>1</v>
      </c>
      <c r="E48" s="58">
        <v>130</v>
      </c>
      <c r="F48" s="58" t="s">
        <v>227</v>
      </c>
      <c r="G48" s="58">
        <v>0</v>
      </c>
    </row>
    <row r="49" spans="1:7" ht="12.75">
      <c r="A49" s="58">
        <v>2</v>
      </c>
      <c r="B49" s="58">
        <v>83</v>
      </c>
      <c r="C49" s="58">
        <v>43</v>
      </c>
      <c r="D49" s="58">
        <v>1</v>
      </c>
      <c r="E49" s="58">
        <v>126</v>
      </c>
      <c r="F49" s="58" t="s">
        <v>227</v>
      </c>
      <c r="G49" s="58">
        <v>0</v>
      </c>
    </row>
    <row r="50" spans="1:7" ht="12.75">
      <c r="A50" s="58">
        <v>3</v>
      </c>
      <c r="B50" s="58">
        <v>82</v>
      </c>
      <c r="C50" s="58">
        <v>38</v>
      </c>
      <c r="D50" s="58">
        <v>2</v>
      </c>
      <c r="E50" s="58">
        <v>120</v>
      </c>
      <c r="F50" s="58" t="s">
        <v>227</v>
      </c>
      <c r="G50" s="58">
        <v>0</v>
      </c>
    </row>
    <row r="51" spans="1:7" ht="12.75">
      <c r="A51" s="58">
        <v>4</v>
      </c>
      <c r="B51" s="58">
        <v>96</v>
      </c>
      <c r="C51" s="58">
        <v>27</v>
      </c>
      <c r="D51" s="58">
        <v>4</v>
      </c>
      <c r="E51" s="58">
        <v>123</v>
      </c>
      <c r="F51" s="58" t="s">
        <v>227</v>
      </c>
      <c r="G51" s="58">
        <v>0</v>
      </c>
    </row>
    <row r="52" spans="1:7" ht="12.75">
      <c r="A52" s="58">
        <v>5</v>
      </c>
      <c r="B52" s="58">
        <v>348</v>
      </c>
      <c r="C52" s="58">
        <v>151</v>
      </c>
      <c r="D52" s="58">
        <v>8</v>
      </c>
      <c r="E52" s="58">
        <v>499</v>
      </c>
      <c r="F52" s="58" t="s">
        <v>227</v>
      </c>
      <c r="G52" s="58" t="s">
        <v>227</v>
      </c>
    </row>
    <row r="53" ht="12.75">
      <c r="A53" s="58" t="s">
        <v>115</v>
      </c>
    </row>
    <row r="54" spans="1:9" ht="12.75">
      <c r="A54" s="58" t="s">
        <v>105</v>
      </c>
      <c r="B54" s="58" t="s">
        <v>210</v>
      </c>
      <c r="C54" s="58" t="s">
        <v>211</v>
      </c>
      <c r="D54" s="58" t="s">
        <v>212</v>
      </c>
      <c r="E54" s="58" t="s">
        <v>213</v>
      </c>
      <c r="F54" s="58" t="s">
        <v>214</v>
      </c>
      <c r="G54" s="58" t="s">
        <v>215</v>
      </c>
      <c r="H54" s="58" t="s">
        <v>216</v>
      </c>
      <c r="I54" s="58" t="s">
        <v>217</v>
      </c>
    </row>
    <row r="55" spans="1:9" ht="12.75">
      <c r="A55" s="524">
        <v>43070</v>
      </c>
      <c r="B55" s="58">
        <v>2133</v>
      </c>
      <c r="C55" s="58">
        <v>1033</v>
      </c>
      <c r="D55" s="58">
        <v>33</v>
      </c>
      <c r="E55" s="58">
        <v>3166</v>
      </c>
      <c r="F55" s="58">
        <v>720</v>
      </c>
      <c r="G55" s="58" t="s">
        <v>219</v>
      </c>
      <c r="H55" s="58" t="s">
        <v>221</v>
      </c>
      <c r="I55" s="58" t="s">
        <v>227</v>
      </c>
    </row>
    <row r="56" ht="12.75">
      <c r="A56" s="58" t="s">
        <v>116</v>
      </c>
    </row>
    <row r="57" spans="1:3" ht="12.75">
      <c r="A57" s="58" t="s">
        <v>107</v>
      </c>
      <c r="B57" s="58" t="s">
        <v>222</v>
      </c>
      <c r="C57" s="58" t="s">
        <v>223</v>
      </c>
    </row>
    <row r="58" spans="1:7" ht="12.75">
      <c r="A58" s="58" t="s">
        <v>108</v>
      </c>
      <c r="B58" s="58" t="s">
        <v>210</v>
      </c>
      <c r="C58" s="58" t="s">
        <v>211</v>
      </c>
      <c r="D58" s="58" t="s">
        <v>212</v>
      </c>
      <c r="E58" s="58" t="s">
        <v>213</v>
      </c>
      <c r="F58" s="58" t="s">
        <v>215</v>
      </c>
      <c r="G58" s="58" t="s">
        <v>216</v>
      </c>
    </row>
    <row r="59" ht="12.75">
      <c r="A59" s="58" t="s">
        <v>117</v>
      </c>
    </row>
    <row r="60" ht="12.75">
      <c r="A60" s="58" t="s">
        <v>232</v>
      </c>
    </row>
    <row r="61" spans="1:6" ht="12.75">
      <c r="A61" s="58">
        <v>1</v>
      </c>
      <c r="B61" s="58">
        <v>70</v>
      </c>
      <c r="C61" s="58">
        <v>25</v>
      </c>
      <c r="D61" s="58">
        <v>5</v>
      </c>
      <c r="E61" s="58">
        <v>95</v>
      </c>
      <c r="F61" s="58" t="s">
        <v>227</v>
      </c>
    </row>
    <row r="62" spans="1:6" ht="12.75">
      <c r="A62" s="58">
        <v>2</v>
      </c>
      <c r="B62" s="58">
        <v>82</v>
      </c>
      <c r="C62" s="58">
        <v>35</v>
      </c>
      <c r="D62" s="58">
        <v>1</v>
      </c>
      <c r="E62" s="58">
        <v>117</v>
      </c>
      <c r="F62" s="58" t="s">
        <v>227</v>
      </c>
    </row>
    <row r="63" spans="1:6" ht="12.75">
      <c r="A63" s="58">
        <v>3</v>
      </c>
      <c r="B63" s="58">
        <v>83</v>
      </c>
      <c r="C63" s="58">
        <v>36</v>
      </c>
      <c r="D63" s="58">
        <v>3</v>
      </c>
      <c r="E63" s="58">
        <v>119</v>
      </c>
      <c r="F63" s="58" t="s">
        <v>227</v>
      </c>
    </row>
    <row r="64" spans="1:6" ht="12.75">
      <c r="A64" s="58">
        <v>4</v>
      </c>
      <c r="B64" s="58">
        <v>79</v>
      </c>
      <c r="C64" s="58">
        <v>50</v>
      </c>
      <c r="D64" s="58">
        <v>1</v>
      </c>
      <c r="E64" s="58">
        <v>129</v>
      </c>
      <c r="F64" s="58" t="s">
        <v>227</v>
      </c>
    </row>
    <row r="65" spans="1:7" ht="12.75">
      <c r="A65" s="58">
        <v>5</v>
      </c>
      <c r="B65" s="58">
        <v>314</v>
      </c>
      <c r="C65" s="58">
        <v>146</v>
      </c>
      <c r="D65" s="58">
        <v>10</v>
      </c>
      <c r="E65" s="58">
        <v>460</v>
      </c>
      <c r="F65" s="58" t="s">
        <v>227</v>
      </c>
      <c r="G65" s="58" t="s">
        <v>227</v>
      </c>
    </row>
    <row r="66" ht="12.75">
      <c r="A66" s="58" t="s">
        <v>118</v>
      </c>
    </row>
    <row r="67" ht="12.75">
      <c r="A67" s="58" t="s">
        <v>233</v>
      </c>
    </row>
    <row r="68" spans="1:6" ht="12.75">
      <c r="A68" s="58">
        <v>1</v>
      </c>
      <c r="B68" s="58">
        <v>87</v>
      </c>
      <c r="C68" s="58">
        <v>60</v>
      </c>
      <c r="D68" s="58">
        <v>1</v>
      </c>
      <c r="E68" s="58">
        <v>147</v>
      </c>
      <c r="F68" s="58" t="s">
        <v>227</v>
      </c>
    </row>
    <row r="69" spans="1:6" ht="12.75">
      <c r="A69" s="58">
        <v>2</v>
      </c>
      <c r="B69" s="58">
        <v>91</v>
      </c>
      <c r="C69" s="58">
        <v>45</v>
      </c>
      <c r="D69" s="58">
        <v>0</v>
      </c>
      <c r="E69" s="58">
        <v>136</v>
      </c>
      <c r="F69" s="58" t="s">
        <v>225</v>
      </c>
    </row>
    <row r="70" spans="1:6" ht="12.75">
      <c r="A70" s="58">
        <v>3</v>
      </c>
      <c r="B70" s="58">
        <v>84</v>
      </c>
      <c r="C70" s="58">
        <v>36</v>
      </c>
      <c r="D70" s="58">
        <v>2</v>
      </c>
      <c r="E70" s="58">
        <v>120</v>
      </c>
      <c r="F70" s="58" t="s">
        <v>227</v>
      </c>
    </row>
    <row r="71" spans="1:6" ht="12.75">
      <c r="A71" s="58">
        <v>4</v>
      </c>
      <c r="B71" s="58">
        <v>100</v>
      </c>
      <c r="C71" s="58">
        <v>45</v>
      </c>
      <c r="D71" s="58">
        <v>1</v>
      </c>
      <c r="E71" s="58">
        <v>145</v>
      </c>
      <c r="F71" s="58" t="s">
        <v>225</v>
      </c>
    </row>
    <row r="72" spans="1:7" ht="12.75">
      <c r="A72" s="58">
        <v>5</v>
      </c>
      <c r="B72" s="58">
        <v>362</v>
      </c>
      <c r="C72" s="58">
        <v>186</v>
      </c>
      <c r="D72" s="58">
        <v>4</v>
      </c>
      <c r="E72" s="58">
        <v>548</v>
      </c>
      <c r="F72" s="58" t="s">
        <v>221</v>
      </c>
      <c r="G72" s="58" t="s">
        <v>227</v>
      </c>
    </row>
    <row r="73" ht="12.75">
      <c r="A73" s="58" t="s">
        <v>119</v>
      </c>
    </row>
    <row r="74" ht="12.75">
      <c r="A74" s="58" t="s">
        <v>234</v>
      </c>
    </row>
    <row r="75" spans="1:6" ht="12.75">
      <c r="A75" s="58">
        <v>1</v>
      </c>
      <c r="B75" s="58">
        <v>95</v>
      </c>
      <c r="C75" s="58">
        <v>50</v>
      </c>
      <c r="D75" s="58">
        <v>1</v>
      </c>
      <c r="E75" s="58">
        <v>145</v>
      </c>
      <c r="F75" s="58" t="s">
        <v>225</v>
      </c>
    </row>
    <row r="76" spans="1:6" ht="12.75">
      <c r="A76" s="58">
        <v>2</v>
      </c>
      <c r="B76" s="58">
        <v>94</v>
      </c>
      <c r="C76" s="58">
        <v>44</v>
      </c>
      <c r="D76" s="58">
        <v>2</v>
      </c>
      <c r="E76" s="58">
        <v>138</v>
      </c>
      <c r="F76" s="58" t="s">
        <v>225</v>
      </c>
    </row>
    <row r="77" spans="1:6" ht="12.75">
      <c r="A77" s="58">
        <v>3</v>
      </c>
      <c r="B77" s="58">
        <v>92</v>
      </c>
      <c r="C77" s="58">
        <v>44</v>
      </c>
      <c r="D77" s="58">
        <v>1</v>
      </c>
      <c r="E77" s="58">
        <v>136</v>
      </c>
      <c r="F77" s="58" t="s">
        <v>225</v>
      </c>
    </row>
    <row r="78" spans="1:6" ht="12.75">
      <c r="A78" s="58">
        <v>4</v>
      </c>
      <c r="B78" s="58">
        <v>87</v>
      </c>
      <c r="C78" s="58">
        <v>63</v>
      </c>
      <c r="D78" s="58">
        <v>0</v>
      </c>
      <c r="E78" s="58">
        <v>150</v>
      </c>
      <c r="F78" s="58" t="s">
        <v>225</v>
      </c>
    </row>
    <row r="79" spans="1:7" ht="12.75">
      <c r="A79" s="58">
        <v>5</v>
      </c>
      <c r="B79" s="58">
        <v>368</v>
      </c>
      <c r="C79" s="58">
        <v>201</v>
      </c>
      <c r="D79" s="58">
        <v>4</v>
      </c>
      <c r="E79" s="58">
        <v>569</v>
      </c>
      <c r="F79" s="58" t="s">
        <v>220</v>
      </c>
      <c r="G79" s="58" t="s">
        <v>225</v>
      </c>
    </row>
    <row r="80" ht="12.75">
      <c r="A80" s="58" t="s">
        <v>120</v>
      </c>
    </row>
    <row r="81" ht="12.75">
      <c r="A81" s="58" t="s">
        <v>235</v>
      </c>
    </row>
    <row r="82" spans="1:6" ht="12.75">
      <c r="A82" s="58">
        <v>1</v>
      </c>
      <c r="B82" s="58">
        <v>91</v>
      </c>
      <c r="C82" s="58">
        <v>35</v>
      </c>
      <c r="D82" s="58">
        <v>0</v>
      </c>
      <c r="E82" s="58">
        <v>126</v>
      </c>
      <c r="F82" s="58" t="s">
        <v>227</v>
      </c>
    </row>
    <row r="83" spans="1:6" ht="12.75">
      <c r="A83" s="58">
        <v>2</v>
      </c>
      <c r="B83" s="58">
        <v>103</v>
      </c>
      <c r="C83" s="58">
        <v>45</v>
      </c>
      <c r="D83" s="58">
        <v>0</v>
      </c>
      <c r="E83" s="58">
        <v>148</v>
      </c>
      <c r="F83" s="58" t="s">
        <v>227</v>
      </c>
    </row>
    <row r="84" spans="1:6" ht="12.75">
      <c r="A84" s="58">
        <v>3</v>
      </c>
      <c r="B84" s="58">
        <v>91</v>
      </c>
      <c r="C84" s="58">
        <v>42</v>
      </c>
      <c r="D84" s="58">
        <v>1</v>
      </c>
      <c r="E84" s="58">
        <v>133</v>
      </c>
      <c r="F84" s="58" t="s">
        <v>225</v>
      </c>
    </row>
    <row r="85" spans="1:6" ht="12.75">
      <c r="A85" s="58">
        <v>4</v>
      </c>
      <c r="B85" s="58">
        <v>102</v>
      </c>
      <c r="C85" s="58">
        <v>51</v>
      </c>
      <c r="D85" s="58">
        <v>0</v>
      </c>
      <c r="E85" s="58">
        <v>153</v>
      </c>
      <c r="F85" s="58" t="s">
        <v>225</v>
      </c>
    </row>
    <row r="86" spans="1:7" ht="12.75">
      <c r="A86" s="58">
        <v>5</v>
      </c>
      <c r="B86" s="58">
        <v>387</v>
      </c>
      <c r="C86" s="58">
        <v>173</v>
      </c>
      <c r="D86" s="58">
        <v>1</v>
      </c>
      <c r="E86" s="58">
        <v>560</v>
      </c>
      <c r="F86" s="58" t="s">
        <v>221</v>
      </c>
      <c r="G86" s="58" t="s">
        <v>227</v>
      </c>
    </row>
    <row r="87" ht="12.75">
      <c r="A87" s="58" t="s">
        <v>121</v>
      </c>
    </row>
    <row r="88" ht="12.75">
      <c r="A88" s="58" t="s">
        <v>236</v>
      </c>
    </row>
    <row r="89" spans="1:6" ht="12.75">
      <c r="A89" s="58">
        <v>1</v>
      </c>
      <c r="B89" s="58">
        <v>76</v>
      </c>
      <c r="C89" s="58">
        <v>27</v>
      </c>
      <c r="D89" s="58">
        <v>4</v>
      </c>
      <c r="E89" s="58">
        <v>103</v>
      </c>
      <c r="F89" s="58" t="s">
        <v>227</v>
      </c>
    </row>
    <row r="90" spans="1:6" ht="12.75">
      <c r="A90" s="58">
        <v>2</v>
      </c>
      <c r="B90" s="58">
        <v>90</v>
      </c>
      <c r="C90" s="58">
        <v>41</v>
      </c>
      <c r="D90" s="58">
        <v>1</v>
      </c>
      <c r="E90" s="58">
        <v>131</v>
      </c>
      <c r="F90" s="58" t="s">
        <v>227</v>
      </c>
    </row>
    <row r="91" spans="1:6" ht="12.75">
      <c r="A91" s="58">
        <v>3</v>
      </c>
      <c r="B91" s="58">
        <v>84</v>
      </c>
      <c r="C91" s="58">
        <v>36</v>
      </c>
      <c r="D91" s="58">
        <v>0</v>
      </c>
      <c r="E91" s="58">
        <v>120</v>
      </c>
      <c r="F91" s="58" t="s">
        <v>227</v>
      </c>
    </row>
    <row r="92" spans="1:6" ht="12.75">
      <c r="A92" s="58">
        <v>4</v>
      </c>
      <c r="B92" s="58">
        <v>89</v>
      </c>
      <c r="C92" s="58">
        <v>35</v>
      </c>
      <c r="D92" s="58">
        <v>5</v>
      </c>
      <c r="E92" s="58">
        <v>124</v>
      </c>
      <c r="F92" s="58" t="s">
        <v>227</v>
      </c>
    </row>
    <row r="93" spans="1:7" ht="12.75">
      <c r="A93" s="58">
        <v>5</v>
      </c>
      <c r="B93" s="58">
        <v>339</v>
      </c>
      <c r="C93" s="58">
        <v>139</v>
      </c>
      <c r="D93" s="58">
        <v>10</v>
      </c>
      <c r="E93" s="58">
        <v>478</v>
      </c>
      <c r="F93" s="58" t="s">
        <v>227</v>
      </c>
      <c r="G93" s="58" t="s">
        <v>227</v>
      </c>
    </row>
    <row r="94" ht="12.75">
      <c r="A94" s="58" t="s">
        <v>122</v>
      </c>
    </row>
    <row r="95" ht="12.75">
      <c r="A95" s="58" t="s">
        <v>237</v>
      </c>
    </row>
    <row r="96" spans="1:6" ht="12.75">
      <c r="A96" s="58">
        <v>1</v>
      </c>
      <c r="B96" s="58">
        <v>86</v>
      </c>
      <c r="C96" s="58">
        <v>50</v>
      </c>
      <c r="D96" s="58">
        <v>2</v>
      </c>
      <c r="E96" s="58">
        <v>136</v>
      </c>
      <c r="F96" s="58" t="s">
        <v>225</v>
      </c>
    </row>
    <row r="97" spans="1:6" ht="12.75">
      <c r="A97" s="58">
        <v>2</v>
      </c>
      <c r="B97" s="58">
        <v>87</v>
      </c>
      <c r="C97" s="58">
        <v>52</v>
      </c>
      <c r="D97" s="58">
        <v>1</v>
      </c>
      <c r="E97" s="58">
        <v>139</v>
      </c>
      <c r="F97" s="58" t="s">
        <v>225</v>
      </c>
    </row>
    <row r="98" spans="1:6" ht="12.75">
      <c r="A98" s="58">
        <v>3</v>
      </c>
      <c r="B98" s="58">
        <v>95</v>
      </c>
      <c r="C98" s="58">
        <v>43</v>
      </c>
      <c r="D98" s="58">
        <v>1</v>
      </c>
      <c r="E98" s="58">
        <v>138</v>
      </c>
      <c r="F98" s="58" t="s">
        <v>225</v>
      </c>
    </row>
    <row r="99" spans="1:6" ht="12.75">
      <c r="A99" s="58">
        <v>4</v>
      </c>
      <c r="B99" s="58">
        <v>95</v>
      </c>
      <c r="C99" s="58">
        <v>43</v>
      </c>
      <c r="D99" s="58">
        <v>0</v>
      </c>
      <c r="E99" s="58">
        <v>138</v>
      </c>
      <c r="F99" s="58" t="s">
        <v>225</v>
      </c>
    </row>
    <row r="100" spans="1:7" ht="12.75">
      <c r="A100" s="58">
        <v>5</v>
      </c>
      <c r="B100" s="58">
        <v>363</v>
      </c>
      <c r="C100" s="58">
        <v>188</v>
      </c>
      <c r="D100" s="58">
        <v>4</v>
      </c>
      <c r="E100" s="58">
        <v>551</v>
      </c>
      <c r="F100" s="58" t="s">
        <v>220</v>
      </c>
      <c r="G100" s="58" t="s">
        <v>225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8">
    <tabColor rgb="FF9FFFFF"/>
  </sheetPr>
  <dimension ref="A1:I100"/>
  <sheetViews>
    <sheetView zoomScalePageLayoutView="0" workbookViewId="0" topLeftCell="A79">
      <selection activeCell="C53" sqref="C53"/>
    </sheetView>
  </sheetViews>
  <sheetFormatPr defaultColWidth="9.140625" defaultRowHeight="12.75"/>
  <cols>
    <col min="1" max="7" width="20.7109375" style="58" customWidth="1"/>
    <col min="8" max="16384" width="9.140625" style="58" customWidth="1"/>
  </cols>
  <sheetData>
    <row r="1" ht="12.75">
      <c r="A1" s="58" t="s">
        <v>238</v>
      </c>
    </row>
    <row r="2" ht="12.75">
      <c r="A2" s="58" t="s">
        <v>239</v>
      </c>
    </row>
    <row r="3" ht="12.75">
      <c r="A3" s="58" t="s">
        <v>240</v>
      </c>
    </row>
    <row r="4" ht="12.75">
      <c r="A4" s="58" t="s">
        <v>241</v>
      </c>
    </row>
    <row r="5" ht="12.75">
      <c r="A5" s="58" t="s">
        <v>104</v>
      </c>
    </row>
    <row r="6" spans="1:9" ht="12.75">
      <c r="A6" s="58" t="s">
        <v>105</v>
      </c>
      <c r="B6" s="58" t="s">
        <v>210</v>
      </c>
      <c r="C6" s="58" t="s">
        <v>211</v>
      </c>
      <c r="D6" s="58" t="s">
        <v>212</v>
      </c>
      <c r="E6" s="58" t="s">
        <v>213</v>
      </c>
      <c r="F6" s="58" t="s">
        <v>214</v>
      </c>
      <c r="G6" s="58" t="s">
        <v>215</v>
      </c>
      <c r="H6" s="58" t="s">
        <v>216</v>
      </c>
      <c r="I6" s="58" t="s">
        <v>217</v>
      </c>
    </row>
    <row r="7" spans="1:9" ht="12.75">
      <c r="A7" s="58" t="s">
        <v>242</v>
      </c>
      <c r="B7" s="58">
        <v>2176</v>
      </c>
      <c r="C7" s="58">
        <v>1032</v>
      </c>
      <c r="D7" s="58">
        <v>30</v>
      </c>
      <c r="E7" s="58">
        <v>3208</v>
      </c>
      <c r="F7" s="58">
        <v>720</v>
      </c>
      <c r="G7" s="58" t="s">
        <v>243</v>
      </c>
      <c r="H7" s="58" t="s">
        <v>221</v>
      </c>
      <c r="I7" s="58" t="s">
        <v>227</v>
      </c>
    </row>
    <row r="8" ht="12.75">
      <c r="A8" s="58" t="s">
        <v>106</v>
      </c>
    </row>
    <row r="9" spans="1:3" ht="12.75">
      <c r="A9" s="58" t="s">
        <v>107</v>
      </c>
      <c r="B9" s="58" t="s">
        <v>222</v>
      </c>
      <c r="C9" s="58" t="s">
        <v>223</v>
      </c>
    </row>
    <row r="10" spans="1:7" ht="12.75">
      <c r="A10" s="58" t="s">
        <v>108</v>
      </c>
      <c r="B10" s="58" t="s">
        <v>210</v>
      </c>
      <c r="C10" s="58" t="s">
        <v>211</v>
      </c>
      <c r="D10" s="58" t="s">
        <v>212</v>
      </c>
      <c r="E10" s="58" t="s">
        <v>213</v>
      </c>
      <c r="F10" s="58" t="s">
        <v>215</v>
      </c>
      <c r="G10" s="58" t="s">
        <v>216</v>
      </c>
    </row>
    <row r="11" ht="12.75">
      <c r="A11" s="58" t="s">
        <v>109</v>
      </c>
    </row>
    <row r="12" ht="12.75">
      <c r="A12" s="58" t="s">
        <v>244</v>
      </c>
    </row>
    <row r="13" spans="1:7" ht="12.75">
      <c r="A13" s="58">
        <v>1</v>
      </c>
      <c r="B13" s="58">
        <v>95</v>
      </c>
      <c r="C13" s="58">
        <v>44</v>
      </c>
      <c r="D13" s="58">
        <v>3</v>
      </c>
      <c r="E13" s="58">
        <v>139</v>
      </c>
      <c r="F13" s="58" t="s">
        <v>227</v>
      </c>
      <c r="G13" s="58">
        <v>0</v>
      </c>
    </row>
    <row r="14" spans="1:7" ht="12.75">
      <c r="A14" s="58">
        <v>2</v>
      </c>
      <c r="B14" s="58">
        <v>99</v>
      </c>
      <c r="C14" s="58">
        <v>61</v>
      </c>
      <c r="D14" s="58">
        <v>0</v>
      </c>
      <c r="E14" s="58">
        <v>160</v>
      </c>
      <c r="F14" s="58" t="s">
        <v>225</v>
      </c>
      <c r="G14" s="58">
        <v>0</v>
      </c>
    </row>
    <row r="15" spans="1:7" ht="12.75">
      <c r="A15" s="58">
        <v>3</v>
      </c>
      <c r="B15" s="58">
        <v>89</v>
      </c>
      <c r="C15" s="58">
        <v>35</v>
      </c>
      <c r="D15" s="58">
        <v>3</v>
      </c>
      <c r="E15" s="58">
        <v>124</v>
      </c>
      <c r="F15" s="58" t="s">
        <v>227</v>
      </c>
      <c r="G15" s="58">
        <v>0</v>
      </c>
    </row>
    <row r="16" spans="1:7" ht="12.75">
      <c r="A16" s="58">
        <v>4</v>
      </c>
      <c r="B16" s="58">
        <v>92</v>
      </c>
      <c r="C16" s="58">
        <v>36</v>
      </c>
      <c r="D16" s="58">
        <v>2</v>
      </c>
      <c r="E16" s="58">
        <v>128</v>
      </c>
      <c r="F16" s="58" t="s">
        <v>227</v>
      </c>
      <c r="G16" s="58">
        <v>0</v>
      </c>
    </row>
    <row r="17" spans="1:7" ht="12.75">
      <c r="A17" s="58">
        <v>5</v>
      </c>
      <c r="B17" s="58">
        <v>375</v>
      </c>
      <c r="C17" s="58">
        <v>176</v>
      </c>
      <c r="D17" s="58">
        <v>8</v>
      </c>
      <c r="E17" s="58">
        <v>551</v>
      </c>
      <c r="F17" s="58" t="s">
        <v>225</v>
      </c>
      <c r="G17" s="58" t="s">
        <v>227</v>
      </c>
    </row>
    <row r="18" ht="12.75">
      <c r="A18" s="58" t="s">
        <v>110</v>
      </c>
    </row>
    <row r="19" ht="12.75">
      <c r="A19" s="58" t="s">
        <v>245</v>
      </c>
    </row>
    <row r="20" spans="1:7" ht="12.75">
      <c r="A20" s="58">
        <v>1</v>
      </c>
      <c r="B20" s="58">
        <v>92</v>
      </c>
      <c r="C20" s="58">
        <v>45</v>
      </c>
      <c r="D20" s="58">
        <v>3</v>
      </c>
      <c r="E20" s="58">
        <v>137</v>
      </c>
      <c r="F20" s="58" t="s">
        <v>227</v>
      </c>
      <c r="G20" s="58">
        <v>0</v>
      </c>
    </row>
    <row r="21" spans="1:7" ht="12.75">
      <c r="A21" s="58">
        <v>2</v>
      </c>
      <c r="B21" s="58">
        <v>87</v>
      </c>
      <c r="C21" s="58">
        <v>59</v>
      </c>
      <c r="D21" s="58">
        <v>0</v>
      </c>
      <c r="E21" s="58">
        <v>146</v>
      </c>
      <c r="F21" s="58" t="s">
        <v>225</v>
      </c>
      <c r="G21" s="58">
        <v>0</v>
      </c>
    </row>
    <row r="22" spans="1:7" ht="12.75">
      <c r="A22" s="58">
        <v>3</v>
      </c>
      <c r="B22" s="58">
        <v>82</v>
      </c>
      <c r="C22" s="58">
        <v>35</v>
      </c>
      <c r="D22" s="58">
        <v>1</v>
      </c>
      <c r="E22" s="58">
        <v>117</v>
      </c>
      <c r="F22" s="58" t="s">
        <v>227</v>
      </c>
      <c r="G22" s="58">
        <v>0</v>
      </c>
    </row>
    <row r="23" spans="1:7" ht="12.75">
      <c r="A23" s="58">
        <v>4</v>
      </c>
      <c r="B23" s="58">
        <v>95</v>
      </c>
      <c r="C23" s="58">
        <v>35</v>
      </c>
      <c r="D23" s="58">
        <v>1</v>
      </c>
      <c r="E23" s="58">
        <v>130</v>
      </c>
      <c r="F23" s="58" t="s">
        <v>227</v>
      </c>
      <c r="G23" s="58">
        <v>0</v>
      </c>
    </row>
    <row r="24" spans="1:7" ht="12.75">
      <c r="A24" s="58">
        <v>5</v>
      </c>
      <c r="B24" s="58">
        <v>356</v>
      </c>
      <c r="C24" s="58">
        <v>174</v>
      </c>
      <c r="D24" s="58">
        <v>5</v>
      </c>
      <c r="E24" s="58">
        <v>530</v>
      </c>
      <c r="F24" s="58" t="s">
        <v>225</v>
      </c>
      <c r="G24" s="58" t="s">
        <v>227</v>
      </c>
    </row>
    <row r="25" ht="12.75">
      <c r="A25" s="58" t="s">
        <v>111</v>
      </c>
    </row>
    <row r="26" ht="12.75">
      <c r="A26" s="58" t="s">
        <v>246</v>
      </c>
    </row>
    <row r="27" spans="1:7" ht="12.75">
      <c r="A27" s="58">
        <v>1</v>
      </c>
      <c r="B27" s="58">
        <v>96</v>
      </c>
      <c r="C27" s="58">
        <v>51</v>
      </c>
      <c r="D27" s="58">
        <v>0</v>
      </c>
      <c r="E27" s="58">
        <v>147</v>
      </c>
      <c r="F27" s="58" t="s">
        <v>225</v>
      </c>
      <c r="G27" s="58">
        <v>0</v>
      </c>
    </row>
    <row r="28" spans="1:7" ht="12.75">
      <c r="A28" s="58">
        <v>2</v>
      </c>
      <c r="B28" s="58">
        <v>97</v>
      </c>
      <c r="C28" s="58">
        <v>44</v>
      </c>
      <c r="D28" s="58">
        <v>1</v>
      </c>
      <c r="E28" s="58">
        <v>141</v>
      </c>
      <c r="F28" s="58" t="s">
        <v>227</v>
      </c>
      <c r="G28" s="58">
        <v>0</v>
      </c>
    </row>
    <row r="29" spans="1:7" ht="12.75">
      <c r="A29" s="58">
        <v>3</v>
      </c>
      <c r="B29" s="58">
        <v>84</v>
      </c>
      <c r="C29" s="58">
        <v>45</v>
      </c>
      <c r="D29" s="58">
        <v>1</v>
      </c>
      <c r="E29" s="58">
        <v>129</v>
      </c>
      <c r="F29" s="58" t="s">
        <v>227</v>
      </c>
      <c r="G29" s="58">
        <v>0</v>
      </c>
    </row>
    <row r="30" spans="1:7" ht="12.75">
      <c r="A30" s="58">
        <v>4</v>
      </c>
      <c r="B30" s="58">
        <v>81</v>
      </c>
      <c r="C30" s="58">
        <v>35</v>
      </c>
      <c r="D30" s="58">
        <v>2</v>
      </c>
      <c r="E30" s="58">
        <v>116</v>
      </c>
      <c r="F30" s="58" t="s">
        <v>227</v>
      </c>
      <c r="G30" s="58">
        <v>0</v>
      </c>
    </row>
    <row r="31" spans="1:7" ht="12.75">
      <c r="A31" s="58">
        <v>5</v>
      </c>
      <c r="B31" s="58">
        <v>358</v>
      </c>
      <c r="C31" s="58">
        <v>175</v>
      </c>
      <c r="D31" s="58">
        <v>4</v>
      </c>
      <c r="E31" s="58">
        <v>533</v>
      </c>
      <c r="F31" s="58" t="s">
        <v>225</v>
      </c>
      <c r="G31" s="58" t="s">
        <v>227</v>
      </c>
    </row>
    <row r="32" ht="12.75">
      <c r="A32" s="58" t="s">
        <v>112</v>
      </c>
    </row>
    <row r="33" ht="12.75">
      <c r="A33" s="58" t="s">
        <v>247</v>
      </c>
    </row>
    <row r="34" spans="1:7" ht="12.75">
      <c r="A34" s="58">
        <v>1</v>
      </c>
      <c r="B34" s="58">
        <v>99</v>
      </c>
      <c r="C34" s="58">
        <v>52</v>
      </c>
      <c r="D34" s="58">
        <v>0</v>
      </c>
      <c r="E34" s="58">
        <v>151</v>
      </c>
      <c r="F34" s="58" t="s">
        <v>225</v>
      </c>
      <c r="G34" s="58">
        <v>0</v>
      </c>
    </row>
    <row r="35" spans="1:7" ht="12.75">
      <c r="A35" s="58">
        <v>2</v>
      </c>
      <c r="B35" s="58">
        <v>89</v>
      </c>
      <c r="C35" s="58">
        <v>35</v>
      </c>
      <c r="D35" s="58">
        <v>0</v>
      </c>
      <c r="E35" s="58">
        <v>124</v>
      </c>
      <c r="F35" s="58" t="s">
        <v>227</v>
      </c>
      <c r="G35" s="58">
        <v>0</v>
      </c>
    </row>
    <row r="36" spans="1:7" ht="12.75">
      <c r="A36" s="58">
        <v>3</v>
      </c>
      <c r="B36" s="58">
        <v>90</v>
      </c>
      <c r="C36" s="58">
        <v>41</v>
      </c>
      <c r="D36" s="58">
        <v>0</v>
      </c>
      <c r="E36" s="58">
        <v>131</v>
      </c>
      <c r="F36" s="58" t="s">
        <v>225</v>
      </c>
      <c r="G36" s="58">
        <v>0</v>
      </c>
    </row>
    <row r="37" spans="1:7" ht="12.75">
      <c r="A37" s="58">
        <v>4</v>
      </c>
      <c r="B37" s="58">
        <v>92</v>
      </c>
      <c r="C37" s="58">
        <v>45</v>
      </c>
      <c r="D37" s="58">
        <v>1</v>
      </c>
      <c r="E37" s="58">
        <v>137</v>
      </c>
      <c r="F37" s="58" t="s">
        <v>227</v>
      </c>
      <c r="G37" s="58">
        <v>0</v>
      </c>
    </row>
    <row r="38" spans="1:7" ht="12.75">
      <c r="A38" s="58">
        <v>5</v>
      </c>
      <c r="B38" s="58">
        <v>370</v>
      </c>
      <c r="C38" s="58">
        <v>173</v>
      </c>
      <c r="D38" s="58">
        <v>1</v>
      </c>
      <c r="E38" s="58">
        <v>543</v>
      </c>
      <c r="F38" s="58" t="s">
        <v>221</v>
      </c>
      <c r="G38" s="58" t="s">
        <v>225</v>
      </c>
    </row>
    <row r="39" ht="12.75">
      <c r="A39" s="58" t="s">
        <v>113</v>
      </c>
    </row>
    <row r="40" ht="12.75">
      <c r="A40" s="58" t="s">
        <v>248</v>
      </c>
    </row>
    <row r="41" spans="1:7" ht="12.75">
      <c r="A41" s="58">
        <v>1</v>
      </c>
      <c r="B41" s="58">
        <v>98</v>
      </c>
      <c r="C41" s="58">
        <v>51</v>
      </c>
      <c r="D41" s="58">
        <v>0</v>
      </c>
      <c r="E41" s="58">
        <v>149</v>
      </c>
      <c r="F41" s="58" t="s">
        <v>225</v>
      </c>
      <c r="G41" s="58">
        <v>0</v>
      </c>
    </row>
    <row r="42" spans="1:7" ht="12.75">
      <c r="A42" s="58">
        <v>2</v>
      </c>
      <c r="B42" s="58">
        <v>103</v>
      </c>
      <c r="C42" s="58">
        <v>36</v>
      </c>
      <c r="D42" s="58">
        <v>2</v>
      </c>
      <c r="E42" s="58">
        <v>139</v>
      </c>
      <c r="F42" s="58" t="s">
        <v>225</v>
      </c>
      <c r="G42" s="58">
        <v>0</v>
      </c>
    </row>
    <row r="43" spans="1:7" ht="12.75">
      <c r="A43" s="58">
        <v>3</v>
      </c>
      <c r="B43" s="58">
        <v>88</v>
      </c>
      <c r="C43" s="58">
        <v>27</v>
      </c>
      <c r="D43" s="58">
        <v>3</v>
      </c>
      <c r="E43" s="58">
        <v>115</v>
      </c>
      <c r="F43" s="58" t="s">
        <v>227</v>
      </c>
      <c r="G43" s="58">
        <v>0</v>
      </c>
    </row>
    <row r="44" spans="1:7" ht="12.75">
      <c r="A44" s="58">
        <v>4</v>
      </c>
      <c r="B44" s="58">
        <v>94</v>
      </c>
      <c r="C44" s="58">
        <v>45</v>
      </c>
      <c r="D44" s="58">
        <v>1</v>
      </c>
      <c r="E44" s="58">
        <v>139</v>
      </c>
      <c r="F44" s="58" t="s">
        <v>227</v>
      </c>
      <c r="G44" s="58">
        <v>0</v>
      </c>
    </row>
    <row r="45" spans="1:7" ht="12.75">
      <c r="A45" s="58">
        <v>5</v>
      </c>
      <c r="B45" s="58">
        <v>383</v>
      </c>
      <c r="C45" s="58">
        <v>159</v>
      </c>
      <c r="D45" s="58">
        <v>6</v>
      </c>
      <c r="E45" s="58">
        <v>542</v>
      </c>
      <c r="F45" s="58" t="s">
        <v>221</v>
      </c>
      <c r="G45" s="58" t="s">
        <v>225</v>
      </c>
    </row>
    <row r="46" ht="12.75">
      <c r="A46" s="58" t="s">
        <v>114</v>
      </c>
    </row>
    <row r="47" ht="12.75">
      <c r="A47" s="58" t="s">
        <v>249</v>
      </c>
    </row>
    <row r="48" spans="1:7" ht="12.75">
      <c r="A48" s="58">
        <v>1</v>
      </c>
      <c r="B48" s="58">
        <v>76</v>
      </c>
      <c r="C48" s="58">
        <v>53</v>
      </c>
      <c r="D48" s="58">
        <v>0</v>
      </c>
      <c r="E48" s="58">
        <v>129</v>
      </c>
      <c r="F48" s="58" t="s">
        <v>227</v>
      </c>
      <c r="G48" s="58">
        <v>0</v>
      </c>
    </row>
    <row r="49" spans="1:7" ht="12.75">
      <c r="A49" s="58">
        <v>2</v>
      </c>
      <c r="B49" s="58">
        <v>85</v>
      </c>
      <c r="C49" s="58">
        <v>36</v>
      </c>
      <c r="D49" s="58">
        <v>1</v>
      </c>
      <c r="E49" s="58">
        <v>121</v>
      </c>
      <c r="F49" s="58" t="s">
        <v>227</v>
      </c>
      <c r="G49" s="58">
        <v>0</v>
      </c>
    </row>
    <row r="50" spans="1:7" ht="12.75">
      <c r="A50" s="58">
        <v>3</v>
      </c>
      <c r="B50" s="58">
        <v>92</v>
      </c>
      <c r="C50" s="58">
        <v>35</v>
      </c>
      <c r="D50" s="58">
        <v>3</v>
      </c>
      <c r="E50" s="58">
        <v>127</v>
      </c>
      <c r="F50" s="58" t="s">
        <v>227</v>
      </c>
      <c r="G50" s="58">
        <v>0</v>
      </c>
    </row>
    <row r="51" spans="1:7" ht="12.75">
      <c r="A51" s="58">
        <v>4</v>
      </c>
      <c r="B51" s="58">
        <v>87</v>
      </c>
      <c r="C51" s="58">
        <v>45</v>
      </c>
      <c r="D51" s="58">
        <v>2</v>
      </c>
      <c r="E51" s="58">
        <v>132</v>
      </c>
      <c r="F51" s="58" t="s">
        <v>227</v>
      </c>
      <c r="G51" s="58">
        <v>0</v>
      </c>
    </row>
    <row r="52" spans="1:7" ht="12.75">
      <c r="A52" s="58">
        <v>5</v>
      </c>
      <c r="B52" s="58">
        <v>340</v>
      </c>
      <c r="C52" s="58">
        <v>169</v>
      </c>
      <c r="D52" s="58">
        <v>6</v>
      </c>
      <c r="E52" s="58">
        <v>509</v>
      </c>
      <c r="F52" s="58" t="s">
        <v>227</v>
      </c>
      <c r="G52" s="58" t="s">
        <v>227</v>
      </c>
    </row>
    <row r="53" ht="12.75">
      <c r="A53" s="58" t="s">
        <v>115</v>
      </c>
    </row>
    <row r="54" spans="1:9" ht="12.75">
      <c r="A54" s="58" t="s">
        <v>105</v>
      </c>
      <c r="B54" s="58" t="s">
        <v>210</v>
      </c>
      <c r="C54" s="58" t="s">
        <v>211</v>
      </c>
      <c r="D54" s="58" t="s">
        <v>212</v>
      </c>
      <c r="E54" s="58" t="s">
        <v>213</v>
      </c>
      <c r="F54" s="58" t="s">
        <v>214</v>
      </c>
      <c r="G54" s="58" t="s">
        <v>215</v>
      </c>
      <c r="H54" s="58" t="s">
        <v>216</v>
      </c>
      <c r="I54" s="58" t="s">
        <v>217</v>
      </c>
    </row>
    <row r="55" spans="1:9" ht="12.75">
      <c r="A55" s="58" t="s">
        <v>250</v>
      </c>
      <c r="B55" s="58">
        <v>2223</v>
      </c>
      <c r="C55" s="58">
        <v>1083</v>
      </c>
      <c r="D55" s="58">
        <v>19</v>
      </c>
      <c r="E55" s="58">
        <v>3306</v>
      </c>
      <c r="F55" s="58">
        <v>719</v>
      </c>
      <c r="G55" s="58" t="s">
        <v>251</v>
      </c>
      <c r="H55" s="58" t="s">
        <v>220</v>
      </c>
      <c r="I55" s="58" t="s">
        <v>221</v>
      </c>
    </row>
    <row r="56" ht="12.75">
      <c r="A56" s="58" t="s">
        <v>116</v>
      </c>
    </row>
    <row r="57" spans="1:3" ht="12.75">
      <c r="A57" s="58" t="s">
        <v>107</v>
      </c>
      <c r="B57" s="58" t="s">
        <v>222</v>
      </c>
      <c r="C57" s="58" t="s">
        <v>223</v>
      </c>
    </row>
    <row r="58" spans="1:7" ht="12.75">
      <c r="A58" s="58" t="s">
        <v>108</v>
      </c>
      <c r="B58" s="58" t="s">
        <v>210</v>
      </c>
      <c r="C58" s="58" t="s">
        <v>211</v>
      </c>
      <c r="D58" s="58" t="s">
        <v>212</v>
      </c>
      <c r="E58" s="58" t="s">
        <v>213</v>
      </c>
      <c r="F58" s="58" t="s">
        <v>215</v>
      </c>
      <c r="G58" s="58" t="s">
        <v>216</v>
      </c>
    </row>
    <row r="59" ht="12.75">
      <c r="A59" s="58" t="s">
        <v>117</v>
      </c>
    </row>
    <row r="60" ht="12.75">
      <c r="A60" s="58" t="s">
        <v>252</v>
      </c>
    </row>
    <row r="61" spans="1:6" ht="12.75">
      <c r="A61" s="58">
        <v>1</v>
      </c>
      <c r="B61" s="58">
        <v>103</v>
      </c>
      <c r="C61" s="58">
        <v>51</v>
      </c>
      <c r="D61" s="58">
        <v>0</v>
      </c>
      <c r="E61" s="58">
        <v>154</v>
      </c>
      <c r="F61" s="58" t="s">
        <v>225</v>
      </c>
    </row>
    <row r="62" spans="1:6" ht="12.75">
      <c r="A62" s="58">
        <v>2</v>
      </c>
      <c r="B62" s="58">
        <v>102</v>
      </c>
      <c r="C62" s="58">
        <v>52</v>
      </c>
      <c r="D62" s="58">
        <v>0</v>
      </c>
      <c r="E62" s="58">
        <v>154</v>
      </c>
      <c r="F62" s="58" t="s">
        <v>227</v>
      </c>
    </row>
    <row r="63" spans="1:6" ht="12.75">
      <c r="A63" s="58">
        <v>3</v>
      </c>
      <c r="B63" s="58">
        <v>99</v>
      </c>
      <c r="C63" s="58">
        <v>44</v>
      </c>
      <c r="D63" s="58">
        <v>0</v>
      </c>
      <c r="E63" s="58">
        <v>143</v>
      </c>
      <c r="F63" s="58" t="s">
        <v>225</v>
      </c>
    </row>
    <row r="64" spans="1:6" ht="12.75">
      <c r="A64" s="58">
        <v>4</v>
      </c>
      <c r="B64" s="58">
        <v>96</v>
      </c>
      <c r="C64" s="58">
        <v>35</v>
      </c>
      <c r="D64" s="58">
        <v>1</v>
      </c>
      <c r="E64" s="58">
        <v>131</v>
      </c>
      <c r="F64" s="58" t="s">
        <v>225</v>
      </c>
    </row>
    <row r="65" spans="1:7" ht="12.75">
      <c r="A65" s="58">
        <v>5</v>
      </c>
      <c r="B65" s="58">
        <v>400</v>
      </c>
      <c r="C65" s="58">
        <v>182</v>
      </c>
      <c r="D65" s="58">
        <v>1</v>
      </c>
      <c r="E65" s="58">
        <v>582</v>
      </c>
      <c r="F65" s="58" t="s">
        <v>253</v>
      </c>
      <c r="G65" s="58" t="s">
        <v>225</v>
      </c>
    </row>
    <row r="66" ht="12.75">
      <c r="A66" s="58" t="s">
        <v>118</v>
      </c>
    </row>
    <row r="67" ht="12.75">
      <c r="A67" s="58" t="s">
        <v>254</v>
      </c>
    </row>
    <row r="68" spans="1:6" ht="12.75">
      <c r="A68" s="58">
        <v>1</v>
      </c>
      <c r="B68" s="58">
        <v>96</v>
      </c>
      <c r="C68" s="58">
        <v>43</v>
      </c>
      <c r="D68" s="58">
        <v>2</v>
      </c>
      <c r="E68" s="58">
        <v>139</v>
      </c>
      <c r="F68" s="58" t="s">
        <v>225</v>
      </c>
    </row>
    <row r="69" spans="1:6" ht="12.75">
      <c r="A69" s="58">
        <v>2</v>
      </c>
      <c r="B69" s="58">
        <v>82</v>
      </c>
      <c r="C69" s="58">
        <v>44</v>
      </c>
      <c r="D69" s="58">
        <v>0</v>
      </c>
      <c r="E69" s="58">
        <v>126</v>
      </c>
      <c r="F69" s="58" t="s">
        <v>227</v>
      </c>
    </row>
    <row r="70" spans="1:6" ht="12.75">
      <c r="A70" s="58">
        <v>3</v>
      </c>
      <c r="B70" s="58">
        <v>101</v>
      </c>
      <c r="C70" s="58">
        <v>41</v>
      </c>
      <c r="D70" s="58">
        <v>1</v>
      </c>
      <c r="E70" s="58">
        <v>142</v>
      </c>
      <c r="F70" s="58" t="s">
        <v>225</v>
      </c>
    </row>
    <row r="71" spans="1:6" ht="12.75">
      <c r="A71" s="58">
        <v>4</v>
      </c>
      <c r="B71" s="58">
        <v>87</v>
      </c>
      <c r="C71" s="58">
        <v>44</v>
      </c>
      <c r="D71" s="58">
        <v>0</v>
      </c>
      <c r="E71" s="58">
        <v>131</v>
      </c>
      <c r="F71" s="58" t="s">
        <v>225</v>
      </c>
    </row>
    <row r="72" spans="1:7" ht="12.75">
      <c r="A72" s="58">
        <v>5</v>
      </c>
      <c r="B72" s="58">
        <v>366</v>
      </c>
      <c r="C72" s="58">
        <v>172</v>
      </c>
      <c r="D72" s="58">
        <v>3</v>
      </c>
      <c r="E72" s="58">
        <v>538</v>
      </c>
      <c r="F72" s="58" t="s">
        <v>253</v>
      </c>
      <c r="G72" s="58" t="s">
        <v>225</v>
      </c>
    </row>
    <row r="73" ht="12.75">
      <c r="A73" s="58" t="s">
        <v>119</v>
      </c>
    </row>
    <row r="74" ht="12.75">
      <c r="A74" s="58" t="s">
        <v>255</v>
      </c>
    </row>
    <row r="75" spans="1:6" ht="12.75">
      <c r="A75" s="58">
        <v>1</v>
      </c>
      <c r="B75" s="58">
        <v>97</v>
      </c>
      <c r="C75" s="58">
        <v>33</v>
      </c>
      <c r="D75" s="58">
        <v>2</v>
      </c>
      <c r="E75" s="58">
        <v>130</v>
      </c>
      <c r="F75" s="58" t="s">
        <v>227</v>
      </c>
    </row>
    <row r="76" spans="1:6" ht="12.75">
      <c r="A76" s="58">
        <v>2</v>
      </c>
      <c r="B76" s="58">
        <v>100</v>
      </c>
      <c r="C76" s="58">
        <v>60</v>
      </c>
      <c r="D76" s="58">
        <v>1</v>
      </c>
      <c r="E76" s="58">
        <v>160</v>
      </c>
      <c r="F76" s="58" t="s">
        <v>225</v>
      </c>
    </row>
    <row r="77" spans="1:6" ht="12.75">
      <c r="A77" s="58">
        <v>3</v>
      </c>
      <c r="B77" s="58">
        <v>100</v>
      </c>
      <c r="C77" s="58">
        <v>34</v>
      </c>
      <c r="D77" s="58">
        <v>2</v>
      </c>
      <c r="E77" s="58">
        <v>134</v>
      </c>
      <c r="F77" s="58" t="s">
        <v>225</v>
      </c>
    </row>
    <row r="78" spans="1:6" ht="12.75">
      <c r="A78" s="58">
        <v>4</v>
      </c>
      <c r="B78" s="58">
        <v>96</v>
      </c>
      <c r="C78" s="58">
        <v>45</v>
      </c>
      <c r="D78" s="58">
        <v>0</v>
      </c>
      <c r="E78" s="58">
        <v>141</v>
      </c>
      <c r="F78" s="58" t="s">
        <v>225</v>
      </c>
    </row>
    <row r="79" spans="1:7" ht="12.75">
      <c r="A79" s="58">
        <v>5</v>
      </c>
      <c r="B79" s="58">
        <v>393</v>
      </c>
      <c r="C79" s="58">
        <v>172</v>
      </c>
      <c r="D79" s="58">
        <v>5</v>
      </c>
      <c r="E79" s="58">
        <v>565</v>
      </c>
      <c r="F79" s="58" t="s">
        <v>253</v>
      </c>
      <c r="G79" s="58" t="s">
        <v>225</v>
      </c>
    </row>
    <row r="80" ht="12.75">
      <c r="A80" s="58" t="s">
        <v>120</v>
      </c>
    </row>
    <row r="81" ht="12.75">
      <c r="A81" s="58" t="s">
        <v>256</v>
      </c>
    </row>
    <row r="82" spans="1:6" ht="12.75">
      <c r="A82" s="58">
        <v>1</v>
      </c>
      <c r="B82" s="58">
        <v>86</v>
      </c>
      <c r="C82" s="58">
        <v>43</v>
      </c>
      <c r="D82" s="58">
        <v>3</v>
      </c>
      <c r="E82" s="58">
        <v>129</v>
      </c>
      <c r="F82" s="58" t="s">
        <v>227</v>
      </c>
    </row>
    <row r="83" spans="1:6" ht="12.75">
      <c r="A83" s="58">
        <v>2</v>
      </c>
      <c r="B83" s="58">
        <v>85</v>
      </c>
      <c r="C83" s="58">
        <v>54</v>
      </c>
      <c r="D83" s="58">
        <v>1</v>
      </c>
      <c r="E83" s="58">
        <v>139</v>
      </c>
      <c r="F83" s="58" t="s">
        <v>225</v>
      </c>
    </row>
    <row r="84" spans="1:6" ht="12.75">
      <c r="A84" s="58">
        <v>3</v>
      </c>
      <c r="B84" s="58">
        <v>87</v>
      </c>
      <c r="C84" s="58">
        <v>34</v>
      </c>
      <c r="D84" s="58">
        <v>2</v>
      </c>
      <c r="E84" s="58">
        <v>121</v>
      </c>
      <c r="F84" s="58" t="s">
        <v>227</v>
      </c>
    </row>
    <row r="85" spans="1:6" ht="12.75">
      <c r="A85" s="58">
        <v>4</v>
      </c>
      <c r="B85" s="58">
        <v>92</v>
      </c>
      <c r="C85" s="58">
        <v>54</v>
      </c>
      <c r="D85" s="58">
        <v>1</v>
      </c>
      <c r="E85" s="58">
        <v>146</v>
      </c>
      <c r="F85" s="58" t="s">
        <v>225</v>
      </c>
    </row>
    <row r="86" spans="1:7" ht="12.75">
      <c r="A86" s="58">
        <v>5</v>
      </c>
      <c r="B86" s="58">
        <v>350</v>
      </c>
      <c r="C86" s="58">
        <v>185</v>
      </c>
      <c r="D86" s="58">
        <v>7</v>
      </c>
      <c r="E86" s="58">
        <v>535</v>
      </c>
      <c r="F86" s="58" t="s">
        <v>221</v>
      </c>
      <c r="G86" s="58" t="s">
        <v>227</v>
      </c>
    </row>
    <row r="87" ht="12.75">
      <c r="A87" s="58" t="s">
        <v>121</v>
      </c>
    </row>
    <row r="88" ht="12.75">
      <c r="A88" s="58" t="s">
        <v>257</v>
      </c>
    </row>
    <row r="89" spans="1:6" ht="12.75">
      <c r="A89" s="58">
        <v>1</v>
      </c>
      <c r="B89" s="58">
        <v>84</v>
      </c>
      <c r="C89" s="58">
        <v>43</v>
      </c>
      <c r="D89" s="58">
        <v>1</v>
      </c>
      <c r="E89" s="58">
        <v>127</v>
      </c>
      <c r="F89" s="58" t="s">
        <v>227</v>
      </c>
    </row>
    <row r="90" spans="1:6" ht="12.75">
      <c r="A90" s="58">
        <v>2</v>
      </c>
      <c r="B90" s="58">
        <v>85</v>
      </c>
      <c r="C90" s="58">
        <v>42</v>
      </c>
      <c r="D90" s="58">
        <v>2</v>
      </c>
      <c r="E90" s="58">
        <v>127</v>
      </c>
      <c r="F90" s="58" t="s">
        <v>227</v>
      </c>
    </row>
    <row r="91" spans="1:6" ht="12.75">
      <c r="A91" s="58">
        <v>3</v>
      </c>
      <c r="B91" s="58">
        <v>85</v>
      </c>
      <c r="C91" s="58">
        <v>50</v>
      </c>
      <c r="D91" s="58">
        <v>0</v>
      </c>
      <c r="E91" s="58">
        <v>135</v>
      </c>
      <c r="F91" s="58" t="s">
        <v>225</v>
      </c>
    </row>
    <row r="92" spans="1:6" ht="12.75">
      <c r="A92" s="58">
        <v>4</v>
      </c>
      <c r="B92" s="58">
        <v>93</v>
      </c>
      <c r="C92" s="58">
        <v>53</v>
      </c>
      <c r="D92" s="58">
        <v>0</v>
      </c>
      <c r="E92" s="58">
        <v>146</v>
      </c>
      <c r="F92" s="58" t="s">
        <v>225</v>
      </c>
    </row>
    <row r="93" spans="1:7" ht="12.75">
      <c r="A93" s="58">
        <v>5</v>
      </c>
      <c r="B93" s="58">
        <v>347</v>
      </c>
      <c r="C93" s="58">
        <v>188</v>
      </c>
      <c r="D93" s="58">
        <v>3</v>
      </c>
      <c r="E93" s="58">
        <v>535</v>
      </c>
      <c r="F93" s="58" t="s">
        <v>221</v>
      </c>
      <c r="G93" s="58" t="s">
        <v>227</v>
      </c>
    </row>
    <row r="94" ht="12.75">
      <c r="A94" s="58" t="s">
        <v>122</v>
      </c>
    </row>
    <row r="95" ht="12.75">
      <c r="A95" s="58" t="s">
        <v>258</v>
      </c>
    </row>
    <row r="96" spans="1:6" ht="12.75">
      <c r="A96" s="58">
        <v>1</v>
      </c>
      <c r="B96" s="58">
        <v>91</v>
      </c>
      <c r="C96" s="58">
        <v>45</v>
      </c>
      <c r="D96" s="58">
        <v>0</v>
      </c>
      <c r="E96" s="58">
        <v>136</v>
      </c>
      <c r="F96" s="58" t="s">
        <v>225</v>
      </c>
    </row>
    <row r="97" spans="1:6" ht="12.75">
      <c r="A97" s="58">
        <v>2</v>
      </c>
      <c r="B97" s="58">
        <v>84</v>
      </c>
      <c r="C97" s="58">
        <v>44</v>
      </c>
      <c r="D97" s="58">
        <v>0</v>
      </c>
      <c r="E97" s="58">
        <v>128</v>
      </c>
      <c r="F97" s="58" t="s">
        <v>225</v>
      </c>
    </row>
    <row r="98" spans="1:6" ht="12.75">
      <c r="A98" s="58">
        <v>3</v>
      </c>
      <c r="B98" s="58">
        <v>93</v>
      </c>
      <c r="C98" s="58">
        <v>44</v>
      </c>
      <c r="D98" s="58">
        <v>0</v>
      </c>
      <c r="E98" s="58">
        <v>137</v>
      </c>
      <c r="F98" s="58" t="s">
        <v>225</v>
      </c>
    </row>
    <row r="99" spans="1:6" ht="12.75">
      <c r="A99" s="58">
        <v>4</v>
      </c>
      <c r="B99" s="58">
        <v>99</v>
      </c>
      <c r="C99" s="58">
        <v>51</v>
      </c>
      <c r="D99" s="58">
        <v>0</v>
      </c>
      <c r="E99" s="58">
        <v>150</v>
      </c>
      <c r="F99" s="58" t="s">
        <v>225</v>
      </c>
    </row>
    <row r="100" spans="1:7" ht="12.75">
      <c r="A100" s="58">
        <v>5</v>
      </c>
      <c r="B100" s="58">
        <v>367</v>
      </c>
      <c r="C100" s="58">
        <v>184</v>
      </c>
      <c r="D100" s="58">
        <v>0</v>
      </c>
      <c r="E100" s="58">
        <v>551</v>
      </c>
      <c r="F100" s="58" t="s">
        <v>220</v>
      </c>
      <c r="G100" s="58" t="s">
        <v>225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1">
    <tabColor rgb="FFA1CA3A"/>
  </sheetPr>
  <dimension ref="A1:AB49"/>
  <sheetViews>
    <sheetView tabSelected="1" zoomScale="69" zoomScaleNormal="69" zoomScalePageLayoutView="0" workbookViewId="0" topLeftCell="A1">
      <selection activeCell="J8" sqref="J8:K9"/>
    </sheetView>
  </sheetViews>
  <sheetFormatPr defaultColWidth="9.140625" defaultRowHeight="12.75"/>
  <cols>
    <col min="1" max="1" width="12.7109375" style="0" bestFit="1" customWidth="1"/>
    <col min="3" max="3" width="10.57421875" style="0" customWidth="1"/>
    <col min="6" max="6" width="2.140625" style="0" customWidth="1"/>
    <col min="7" max="7" width="11.7109375" style="0" customWidth="1"/>
    <col min="9" max="9" width="10.57421875" style="0" customWidth="1"/>
    <col min="10" max="10" width="8.7109375" style="0" customWidth="1"/>
    <col min="12" max="12" width="10.00390625" style="0" customWidth="1"/>
    <col min="13" max="23" width="10.00390625" style="0" hidden="1" customWidth="1"/>
    <col min="24" max="24" width="10.00390625" style="0" customWidth="1"/>
    <col min="27" max="27" width="11.28125" style="0" customWidth="1"/>
  </cols>
  <sheetData>
    <row r="1" spans="1:11" ht="12.75">
      <c r="A1" s="793"/>
      <c r="B1" s="793"/>
      <c r="C1" s="793"/>
      <c r="D1" s="793"/>
      <c r="E1" s="793"/>
      <c r="F1" s="793"/>
      <c r="G1" s="793"/>
      <c r="H1" s="793"/>
      <c r="I1" s="793"/>
      <c r="J1" s="793"/>
      <c r="K1" s="793"/>
    </row>
    <row r="2" spans="1:11" ht="29.25" customHeight="1">
      <c r="A2" s="992" t="s">
        <v>346</v>
      </c>
      <c r="B2" s="993"/>
      <c r="C2" s="993"/>
      <c r="D2" s="993"/>
      <c r="E2" s="993"/>
      <c r="F2" s="993"/>
      <c r="G2" s="993"/>
      <c r="H2" s="993"/>
      <c r="I2" s="993"/>
      <c r="J2" s="993"/>
      <c r="K2" s="993"/>
    </row>
    <row r="3" spans="1:11" ht="21.75" customHeight="1">
      <c r="A3" s="793"/>
      <c r="B3" s="793"/>
      <c r="C3" s="793"/>
      <c r="D3" s="867" t="str">
        <f>$T$17</f>
        <v>3.</v>
      </c>
      <c r="E3" s="804" t="s">
        <v>139</v>
      </c>
      <c r="F3" s="793"/>
      <c r="G3" s="793"/>
      <c r="H3" s="793"/>
      <c r="I3" s="793"/>
      <c r="J3" s="793"/>
      <c r="K3" s="793"/>
    </row>
    <row r="4" spans="1:11" ht="21.75" customHeight="1">
      <c r="A4" s="1018" t="str">
        <f>$T$19</f>
        <v>Vrútky</v>
      </c>
      <c r="B4" s="1018"/>
      <c r="C4" s="1018"/>
      <c r="D4" s="793"/>
      <c r="E4" s="793"/>
      <c r="F4" s="793"/>
      <c r="G4" s="793"/>
      <c r="H4" s="1019">
        <f>$V$21</f>
        <v>45017</v>
      </c>
      <c r="I4" s="1019"/>
      <c r="J4" s="1019"/>
      <c r="K4" s="1019"/>
    </row>
    <row r="5" spans="1:11" ht="9.75" customHeight="1" thickBot="1">
      <c r="A5" s="793"/>
      <c r="B5" s="793"/>
      <c r="C5" s="793"/>
      <c r="D5" s="793"/>
      <c r="E5" s="793"/>
      <c r="F5" s="793"/>
      <c r="G5" s="793"/>
      <c r="H5" s="793"/>
      <c r="I5" s="793"/>
      <c r="J5" s="793"/>
      <c r="K5" s="793"/>
    </row>
    <row r="6" spans="1:17" ht="22.5" customHeight="1" thickBot="1" thickTop="1">
      <c r="A6" s="1087" t="s">
        <v>52</v>
      </c>
      <c r="B6" s="1088"/>
      <c r="C6" s="1004" t="str">
        <f>$N$23</f>
        <v>ŠK Železiarne Podbrezová</v>
      </c>
      <c r="D6" s="1004"/>
      <c r="E6" s="1005"/>
      <c r="F6" s="805"/>
      <c r="G6" s="1087" t="s">
        <v>268</v>
      </c>
      <c r="H6" s="1088"/>
      <c r="I6" s="1004" t="str">
        <f>$N$25</f>
        <v>MKK Piešťany</v>
      </c>
      <c r="J6" s="1004"/>
      <c r="K6" s="1005"/>
      <c r="L6" s="1"/>
      <c r="N6" s="59" t="s">
        <v>12</v>
      </c>
      <c r="O6" s="60"/>
      <c r="P6" s="60"/>
      <c r="Q6" s="61"/>
    </row>
    <row r="7" spans="1:25" ht="18" customHeight="1" thickBot="1">
      <c r="A7" s="1020" t="s">
        <v>71</v>
      </c>
      <c r="B7" s="1021"/>
      <c r="C7" s="1022"/>
      <c r="D7" s="1023" t="s">
        <v>148</v>
      </c>
      <c r="E7" s="1024"/>
      <c r="F7" s="793"/>
      <c r="G7" s="1020" t="s">
        <v>71</v>
      </c>
      <c r="H7" s="1021"/>
      <c r="I7" s="1022"/>
      <c r="J7" s="1023" t="s">
        <v>148</v>
      </c>
      <c r="K7" s="1024"/>
      <c r="N7" s="1067" t="s">
        <v>13</v>
      </c>
      <c r="O7" s="1068"/>
      <c r="P7" s="1068"/>
      <c r="Q7" s="1069"/>
      <c r="X7" s="1063" t="s">
        <v>130</v>
      </c>
      <c r="Y7" s="1064"/>
    </row>
    <row r="8" spans="1:25" ht="14.25" customHeight="1" thickBot="1">
      <c r="A8" s="1008"/>
      <c r="B8" s="1009"/>
      <c r="C8" s="1009"/>
      <c r="D8" s="1051"/>
      <c r="E8" s="1052"/>
      <c r="F8" s="793"/>
      <c r="G8" s="1043"/>
      <c r="H8" s="1044"/>
      <c r="I8" s="1044"/>
      <c r="J8" s="1051"/>
      <c r="K8" s="1052"/>
      <c r="T8" s="1031" t="s">
        <v>20</v>
      </c>
      <c r="U8" s="1032"/>
      <c r="X8" s="1065"/>
      <c r="Y8" s="1066"/>
    </row>
    <row r="9" spans="1:27" ht="14.25" customHeight="1">
      <c r="A9" s="1010"/>
      <c r="B9" s="1011"/>
      <c r="C9" s="1011"/>
      <c r="D9" s="1006"/>
      <c r="E9" s="1007"/>
      <c r="F9" s="793"/>
      <c r="G9" s="1043"/>
      <c r="H9" s="1044"/>
      <c r="I9" s="1044"/>
      <c r="J9" s="1006"/>
      <c r="K9" s="1007"/>
      <c r="Q9" s="1037" t="s">
        <v>164</v>
      </c>
      <c r="R9" s="1038"/>
      <c r="S9" s="1039"/>
      <c r="T9" s="1033"/>
      <c r="U9" s="1034"/>
      <c r="X9" s="1070" t="s">
        <v>129</v>
      </c>
      <c r="Y9" s="1071"/>
      <c r="Z9" s="1071"/>
      <c r="AA9" s="1072"/>
    </row>
    <row r="10" spans="1:27" ht="14.25" customHeight="1" thickBot="1">
      <c r="A10" s="1014"/>
      <c r="B10" s="1015"/>
      <c r="C10" s="1015"/>
      <c r="D10" s="994"/>
      <c r="E10" s="995"/>
      <c r="F10" s="793"/>
      <c r="G10" s="1047"/>
      <c r="H10" s="1048"/>
      <c r="I10" s="1048"/>
      <c r="J10" s="994"/>
      <c r="K10" s="995"/>
      <c r="Q10" s="1040"/>
      <c r="R10" s="1041"/>
      <c r="S10" s="1042"/>
      <c r="T10" s="1033"/>
      <c r="U10" s="1034"/>
      <c r="X10" s="1073"/>
      <c r="Y10" s="1074"/>
      <c r="Z10" s="1074"/>
      <c r="AA10" s="1075"/>
    </row>
    <row r="11" spans="1:27" ht="14.25" customHeight="1" thickBot="1">
      <c r="A11" s="1016"/>
      <c r="B11" s="1017"/>
      <c r="C11" s="1017"/>
      <c r="D11" s="1081"/>
      <c r="E11" s="1082"/>
      <c r="F11" s="793"/>
      <c r="G11" s="1049"/>
      <c r="H11" s="1050"/>
      <c r="I11" s="1050"/>
      <c r="J11" s="1081"/>
      <c r="K11" s="1082"/>
      <c r="T11" s="1035"/>
      <c r="U11" s="1036"/>
      <c r="X11" s="1073"/>
      <c r="Y11" s="1074"/>
      <c r="Z11" s="1074"/>
      <c r="AA11" s="1075"/>
    </row>
    <row r="12" spans="1:27" ht="14.25" customHeight="1">
      <c r="A12" s="1014"/>
      <c r="B12" s="1015"/>
      <c r="C12" s="1015"/>
      <c r="D12" s="1083"/>
      <c r="E12" s="1084"/>
      <c r="F12" s="793"/>
      <c r="G12" s="1047"/>
      <c r="H12" s="1048"/>
      <c r="I12" s="1048"/>
      <c r="J12" s="1083"/>
      <c r="K12" s="1084"/>
      <c r="X12" s="1073" t="s">
        <v>323</v>
      </c>
      <c r="Y12" s="1074"/>
      <c r="Z12" s="1074"/>
      <c r="AA12" s="1075"/>
    </row>
    <row r="13" spans="1:27" ht="14.25" customHeight="1" thickBot="1">
      <c r="A13" s="1016"/>
      <c r="B13" s="1017"/>
      <c r="C13" s="1017"/>
      <c r="D13" s="1006"/>
      <c r="E13" s="1007"/>
      <c r="F13" s="793"/>
      <c r="G13" s="1049"/>
      <c r="H13" s="1050"/>
      <c r="I13" s="1050"/>
      <c r="J13" s="1006"/>
      <c r="K13" s="1007"/>
      <c r="X13" s="1076"/>
      <c r="Y13" s="1077"/>
      <c r="Z13" s="1077"/>
      <c r="AA13" s="1078"/>
    </row>
    <row r="14" spans="1:11" ht="14.25" customHeight="1" thickBot="1">
      <c r="A14" s="1010"/>
      <c r="B14" s="1011"/>
      <c r="C14" s="1011"/>
      <c r="D14" s="994"/>
      <c r="E14" s="995"/>
      <c r="F14" s="793"/>
      <c r="G14" s="1043"/>
      <c r="H14" s="1044"/>
      <c r="I14" s="1044"/>
      <c r="J14" s="994"/>
      <c r="K14" s="995"/>
    </row>
    <row r="15" spans="1:18" ht="14.25" customHeight="1" thickBot="1">
      <c r="A15" s="1012"/>
      <c r="B15" s="1013"/>
      <c r="C15" s="1013"/>
      <c r="D15" s="996"/>
      <c r="E15" s="997"/>
      <c r="F15" s="793"/>
      <c r="G15" s="1045"/>
      <c r="H15" s="1046"/>
      <c r="I15" s="1046"/>
      <c r="J15" s="996"/>
      <c r="K15" s="997"/>
      <c r="N15" s="73" t="s">
        <v>141</v>
      </c>
      <c r="O15" s="1079" t="s">
        <v>337</v>
      </c>
      <c r="P15" s="1079"/>
      <c r="Q15" s="230">
        <v>45000</v>
      </c>
      <c r="R15" s="233">
        <v>0.5</v>
      </c>
    </row>
    <row r="16" spans="1:18" ht="18" customHeight="1" thickBot="1" thickTop="1">
      <c r="A16" s="806"/>
      <c r="B16" s="807"/>
      <c r="C16" s="807"/>
      <c r="D16" s="808"/>
      <c r="E16" s="808"/>
      <c r="F16" s="809"/>
      <c r="G16" s="810"/>
      <c r="H16" s="810"/>
      <c r="I16" s="810"/>
      <c r="J16" s="808"/>
      <c r="K16" s="808"/>
      <c r="N16" s="74" t="s">
        <v>142</v>
      </c>
      <c r="O16" s="1080" t="s">
        <v>267</v>
      </c>
      <c r="P16" s="1080"/>
      <c r="Q16" s="231">
        <v>45010</v>
      </c>
      <c r="R16" s="234">
        <v>0.4166666666666667</v>
      </c>
    </row>
    <row r="17" spans="1:28" ht="22.5" customHeight="1" thickBot="1" thickTop="1">
      <c r="A17" s="1087" t="s">
        <v>53</v>
      </c>
      <c r="B17" s="1088"/>
      <c r="C17" s="1004" t="str">
        <f>$N$24</f>
        <v>TJ Rakovice</v>
      </c>
      <c r="D17" s="1004"/>
      <c r="E17" s="1005"/>
      <c r="F17" s="805"/>
      <c r="G17" s="1087" t="s">
        <v>269</v>
      </c>
      <c r="H17" s="1088"/>
      <c r="I17" s="1004" t="str">
        <f>$N$26</f>
        <v>TJ Lokomotíva Vrútky</v>
      </c>
      <c r="J17" s="1004"/>
      <c r="K17" s="1005"/>
      <c r="N17" s="74" t="s">
        <v>143</v>
      </c>
      <c r="O17" s="1080" t="s">
        <v>145</v>
      </c>
      <c r="P17" s="1080"/>
      <c r="Q17" s="231">
        <v>45017</v>
      </c>
      <c r="R17" s="234">
        <v>0.4166666666666667</v>
      </c>
      <c r="T17" s="39" t="str">
        <f>$T$8</f>
        <v>3.</v>
      </c>
      <c r="U17" s="40"/>
      <c r="X17" s="749"/>
      <c r="Y17" s="749"/>
      <c r="Z17" s="749"/>
      <c r="AA17" s="749"/>
      <c r="AB17" s="749"/>
    </row>
    <row r="18" spans="1:28" ht="18" customHeight="1" thickBot="1">
      <c r="A18" s="1020" t="s">
        <v>71</v>
      </c>
      <c r="B18" s="1021"/>
      <c r="C18" s="1022"/>
      <c r="D18" s="1023" t="s">
        <v>148</v>
      </c>
      <c r="E18" s="1024"/>
      <c r="F18" s="793"/>
      <c r="G18" s="1020" t="s">
        <v>71</v>
      </c>
      <c r="H18" s="1021"/>
      <c r="I18" s="1022"/>
      <c r="J18" s="1023" t="s">
        <v>148</v>
      </c>
      <c r="K18" s="1024"/>
      <c r="L18" s="6"/>
      <c r="N18" s="75" t="s">
        <v>144</v>
      </c>
      <c r="O18" s="1056" t="s">
        <v>74</v>
      </c>
      <c r="P18" s="1056"/>
      <c r="Q18" s="232">
        <v>45032</v>
      </c>
      <c r="R18" s="235">
        <v>0.4166666666666667</v>
      </c>
      <c r="T18" s="226" t="s">
        <v>139</v>
      </c>
      <c r="U18" s="227"/>
      <c r="V18" s="77"/>
      <c r="X18" s="749"/>
      <c r="Y18" s="749"/>
      <c r="Z18" s="749"/>
      <c r="AA18" s="749"/>
      <c r="AB18" s="749"/>
    </row>
    <row r="19" spans="1:28" ht="14.25" customHeight="1" thickBot="1">
      <c r="A19" s="1085"/>
      <c r="B19" s="1086"/>
      <c r="C19" s="1086"/>
      <c r="D19" s="1051"/>
      <c r="E19" s="1052"/>
      <c r="F19" s="793"/>
      <c r="G19" s="998"/>
      <c r="H19" s="999"/>
      <c r="I19" s="999"/>
      <c r="J19" s="1051"/>
      <c r="K19" s="1052"/>
      <c r="L19" s="6"/>
      <c r="T19" s="39" t="str">
        <f>IF(T17="1.",O15,IF(T17="2.",O16,IF(T17="3.",O17,IF(T17="4.",O18))))</f>
        <v>Vrútky</v>
      </c>
      <c r="U19" s="40"/>
      <c r="V19" t="s">
        <v>47</v>
      </c>
      <c r="X19" s="749"/>
      <c r="Y19" s="749"/>
      <c r="Z19" s="749"/>
      <c r="AA19" s="749"/>
      <c r="AB19" s="749"/>
    </row>
    <row r="20" spans="1:28" ht="14.25" customHeight="1" thickBot="1">
      <c r="A20" s="1085"/>
      <c r="B20" s="1086"/>
      <c r="C20" s="1086"/>
      <c r="D20" s="1006"/>
      <c r="E20" s="1007"/>
      <c r="F20" s="793"/>
      <c r="G20" s="998"/>
      <c r="H20" s="999"/>
      <c r="I20" s="999"/>
      <c r="J20" s="1006"/>
      <c r="K20" s="1007"/>
      <c r="L20" s="6"/>
      <c r="M20" s="851"/>
      <c r="T20" s="238"/>
      <c r="U20" s="238"/>
      <c r="X20" s="749"/>
      <c r="Y20" s="749"/>
      <c r="Z20" s="749"/>
      <c r="AA20" s="749"/>
      <c r="AB20" s="749"/>
    </row>
    <row r="21" spans="1:22" ht="14.25" customHeight="1" thickBot="1">
      <c r="A21" s="1085"/>
      <c r="B21" s="1086"/>
      <c r="C21" s="1086"/>
      <c r="D21" s="994"/>
      <c r="E21" s="995"/>
      <c r="F21" s="793"/>
      <c r="G21" s="998"/>
      <c r="H21" s="999"/>
      <c r="I21" s="999"/>
      <c r="J21" s="994"/>
      <c r="K21" s="995"/>
      <c r="V21" s="78">
        <f>IF(T17="1.",Q15,IF(T17="2.",Q16,IF(T17="3.",Q17,IF(T17="4.",Q18))))</f>
        <v>45017</v>
      </c>
    </row>
    <row r="22" spans="1:16" ht="14.25" customHeight="1" thickBot="1">
      <c r="A22" s="1085"/>
      <c r="B22" s="1086"/>
      <c r="C22" s="1086"/>
      <c r="D22" s="1006"/>
      <c r="E22" s="1007"/>
      <c r="F22" s="793"/>
      <c r="G22" s="998"/>
      <c r="H22" s="999"/>
      <c r="I22" s="999"/>
      <c r="J22" s="1006"/>
      <c r="K22" s="1007"/>
      <c r="L22" s="1"/>
      <c r="N22" s="1057" t="s">
        <v>345</v>
      </c>
      <c r="O22" s="1058"/>
      <c r="P22" s="1059"/>
    </row>
    <row r="23" spans="1:22" ht="14.25" customHeight="1" thickBot="1">
      <c r="A23" s="1085"/>
      <c r="B23" s="1086"/>
      <c r="C23" s="1086"/>
      <c r="D23" s="994"/>
      <c r="E23" s="995"/>
      <c r="F23" s="793"/>
      <c r="G23" s="998"/>
      <c r="H23" s="999"/>
      <c r="I23" s="999"/>
      <c r="J23" s="994"/>
      <c r="K23" s="995"/>
      <c r="M23" s="87">
        <v>1</v>
      </c>
      <c r="N23" s="188" t="s">
        <v>282</v>
      </c>
      <c r="O23" s="186"/>
      <c r="P23" s="187"/>
      <c r="R23" s="357" t="s">
        <v>75</v>
      </c>
      <c r="S23" s="353"/>
      <c r="T23" s="41" t="str">
        <f>IF(T17="1.",R23,IF(T17="2.",R24,IF(T17="3.",R25,IF(T17="4.",R26))))</f>
        <v>T - 3</v>
      </c>
      <c r="U23" t="s">
        <v>48</v>
      </c>
      <c r="V23" s="41" t="s">
        <v>340</v>
      </c>
    </row>
    <row r="24" spans="1:18" ht="14.25" customHeight="1" thickBot="1">
      <c r="A24" s="1085"/>
      <c r="B24" s="1086"/>
      <c r="C24" s="1086"/>
      <c r="D24" s="1006"/>
      <c r="E24" s="1007"/>
      <c r="F24" s="793"/>
      <c r="G24" s="998"/>
      <c r="H24" s="999"/>
      <c r="I24" s="999"/>
      <c r="J24" s="1006"/>
      <c r="K24" s="1007"/>
      <c r="M24" s="88">
        <v>2</v>
      </c>
      <c r="N24" s="188" t="s">
        <v>76</v>
      </c>
      <c r="O24" s="188"/>
      <c r="P24" s="189"/>
      <c r="R24" s="358" t="s">
        <v>160</v>
      </c>
    </row>
    <row r="25" spans="1:22" ht="14.25" customHeight="1">
      <c r="A25" s="1000"/>
      <c r="B25" s="1001"/>
      <c r="C25" s="1001"/>
      <c r="D25" s="994"/>
      <c r="E25" s="995"/>
      <c r="F25" s="793"/>
      <c r="G25" s="1025"/>
      <c r="H25" s="1026"/>
      <c r="I25" s="1027"/>
      <c r="J25" s="994"/>
      <c r="K25" s="995"/>
      <c r="M25" s="88">
        <v>3</v>
      </c>
      <c r="N25" s="188" t="s">
        <v>338</v>
      </c>
      <c r="O25" s="188"/>
      <c r="P25" s="189"/>
      <c r="R25" s="358" t="s">
        <v>161</v>
      </c>
      <c r="T25" s="43" t="s">
        <v>50</v>
      </c>
      <c r="U25" s="44"/>
      <c r="V25" s="45"/>
    </row>
    <row r="26" spans="1:22" ht="14.25" customHeight="1" thickBot="1">
      <c r="A26" s="1002"/>
      <c r="B26" s="1003"/>
      <c r="C26" s="1003"/>
      <c r="D26" s="996"/>
      <c r="E26" s="997"/>
      <c r="F26" s="793"/>
      <c r="G26" s="1028"/>
      <c r="H26" s="1029"/>
      <c r="I26" s="1030"/>
      <c r="J26" s="996"/>
      <c r="K26" s="997"/>
      <c r="M26" s="88">
        <v>4</v>
      </c>
      <c r="N26" s="188" t="s">
        <v>147</v>
      </c>
      <c r="O26" s="188"/>
      <c r="P26" s="189"/>
      <c r="R26" s="359" t="s">
        <v>162</v>
      </c>
      <c r="T26" s="46"/>
      <c r="U26" s="6"/>
      <c r="V26" s="42"/>
    </row>
    <row r="27" spans="1:22" ht="15" customHeight="1" thickTop="1">
      <c r="A27" s="793"/>
      <c r="B27" s="793"/>
      <c r="C27" s="793"/>
      <c r="D27" s="793"/>
      <c r="E27" s="793"/>
      <c r="F27" s="793"/>
      <c r="G27" s="793"/>
      <c r="H27" s="793"/>
      <c r="I27" s="793"/>
      <c r="J27" s="793"/>
      <c r="K27" s="793"/>
      <c r="M27" s="88">
        <v>5</v>
      </c>
      <c r="N27" s="188"/>
      <c r="O27" s="106"/>
      <c r="P27" s="236"/>
      <c r="Q27" s="47"/>
      <c r="T27" s="1060" t="str">
        <f>IF(T23="T - 1",O34,IF(T23="T - 2",O36,IF(T23="T - 3",O38,IF(T23="T - 4",O40))))</f>
        <v>-</v>
      </c>
      <c r="U27" s="1061"/>
      <c r="V27" s="1062"/>
    </row>
    <row r="28" spans="1:22" ht="22.5" customHeight="1" thickBot="1">
      <c r="A28" s="793"/>
      <c r="B28" s="793"/>
      <c r="C28" s="793"/>
      <c r="D28" s="793"/>
      <c r="E28" s="793"/>
      <c r="F28" s="793"/>
      <c r="G28" s="793"/>
      <c r="H28" s="793"/>
      <c r="I28" s="793"/>
      <c r="J28" s="793"/>
      <c r="K28" s="793"/>
      <c r="M28" s="89">
        <v>6</v>
      </c>
      <c r="N28" s="763"/>
      <c r="O28" s="110"/>
      <c r="P28" s="237"/>
      <c r="Q28" s="47"/>
      <c r="T28" s="1053" t="str">
        <f>IF(T23="T - 1",O35,IF(T23="T - 2",O37,IF(T23="T - 3",O39,IF(T23="T - 4",O41))))</f>
        <v>-</v>
      </c>
      <c r="U28" s="1054"/>
      <c r="V28" s="1055"/>
    </row>
    <row r="29" spans="1:21" ht="18" customHeight="1">
      <c r="A29" s="793"/>
      <c r="B29" s="793"/>
      <c r="C29" s="793"/>
      <c r="D29" s="793"/>
      <c r="E29" s="793"/>
      <c r="F29" s="793"/>
      <c r="G29" s="793"/>
      <c r="H29" s="793"/>
      <c r="I29" s="793"/>
      <c r="J29" s="793"/>
      <c r="K29" s="793"/>
      <c r="Q29" s="47"/>
      <c r="R29" s="354" t="s">
        <v>163</v>
      </c>
      <c r="S29" s="355"/>
      <c r="T29" s="355"/>
      <c r="U29" s="356"/>
    </row>
    <row r="30" spans="1:18" ht="13.5" customHeight="1">
      <c r="A30" s="793"/>
      <c r="B30" s="793"/>
      <c r="C30" s="793"/>
      <c r="D30" s="793"/>
      <c r="E30" s="793"/>
      <c r="F30" s="793"/>
      <c r="G30" s="793"/>
      <c r="H30" s="793"/>
      <c r="I30" s="793"/>
      <c r="J30" s="793"/>
      <c r="K30" s="793"/>
      <c r="Q30" s="6"/>
      <c r="R30" s="48"/>
    </row>
    <row r="31" spans="1:11" ht="13.5" customHeight="1" thickBot="1">
      <c r="A31" s="793"/>
      <c r="B31" s="793"/>
      <c r="C31" s="793"/>
      <c r="D31" s="793"/>
      <c r="E31" s="793"/>
      <c r="F31" s="793"/>
      <c r="G31" s="793"/>
      <c r="H31" s="793"/>
      <c r="I31" s="793"/>
      <c r="J31" s="793"/>
      <c r="K31" s="793"/>
    </row>
    <row r="32" spans="1:11" ht="21.75" customHeight="1" thickTop="1">
      <c r="A32" s="811"/>
      <c r="B32" s="1131" t="s">
        <v>165</v>
      </c>
      <c r="C32" s="1131"/>
      <c r="D32" s="1131"/>
      <c r="E32" s="1131"/>
      <c r="F32" s="1131"/>
      <c r="G32" s="1131"/>
      <c r="H32" s="1131"/>
      <c r="I32" s="812" t="str">
        <f>$T$23</f>
        <v>T - 3</v>
      </c>
      <c r="J32" s="813"/>
      <c r="K32" s="814"/>
    </row>
    <row r="33" spans="1:11" ht="9.75" customHeight="1" thickBot="1">
      <c r="A33" s="815"/>
      <c r="B33" s="816"/>
      <c r="C33" s="817"/>
      <c r="D33" s="817"/>
      <c r="E33" s="817"/>
      <c r="F33" s="817"/>
      <c r="G33" s="817"/>
      <c r="H33" s="817"/>
      <c r="I33" s="817"/>
      <c r="J33" s="818"/>
      <c r="K33" s="814"/>
    </row>
    <row r="34" spans="1:17" ht="19.5" customHeight="1" thickBot="1">
      <c r="A34" s="819"/>
      <c r="B34" s="1132" t="s">
        <v>300</v>
      </c>
      <c r="C34" s="1089"/>
      <c r="D34" s="1089" t="s">
        <v>301</v>
      </c>
      <c r="E34" s="1133"/>
      <c r="F34" s="820"/>
      <c r="G34" s="1134" t="s">
        <v>302</v>
      </c>
      <c r="H34" s="1089"/>
      <c r="I34" s="1089" t="s">
        <v>303</v>
      </c>
      <c r="J34" s="1090"/>
      <c r="K34" s="793"/>
      <c r="N34" s="1091" t="s">
        <v>159</v>
      </c>
      <c r="O34" s="738" t="str">
        <f>Zap_1_PC_Tu_Vpisovť_Mená!E29</f>
        <v>-</v>
      </c>
      <c r="P34" s="739"/>
      <c r="Q34" s="740"/>
    </row>
    <row r="35" spans="1:17" ht="15.75" customHeight="1">
      <c r="A35" s="1093">
        <v>0.4166666666666667</v>
      </c>
      <c r="B35" s="1095" t="s">
        <v>284</v>
      </c>
      <c r="C35" s="1096"/>
      <c r="D35" s="1099" t="s">
        <v>285</v>
      </c>
      <c r="E35" s="1100"/>
      <c r="F35" s="821"/>
      <c r="G35" s="1103" t="s">
        <v>286</v>
      </c>
      <c r="H35" s="1104"/>
      <c r="I35" s="1107" t="s">
        <v>287</v>
      </c>
      <c r="J35" s="1108"/>
      <c r="K35" s="793"/>
      <c r="N35" s="1092"/>
      <c r="O35" s="741" t="str">
        <f>Zap_1_PC_Tu_Vpisovť_Mená!E30</f>
        <v>-</v>
      </c>
      <c r="P35" s="742"/>
      <c r="Q35" s="743"/>
    </row>
    <row r="36" spans="1:17" ht="22.5" customHeight="1">
      <c r="A36" s="1094"/>
      <c r="B36" s="1097"/>
      <c r="C36" s="1098"/>
      <c r="D36" s="1101"/>
      <c r="E36" s="1102"/>
      <c r="F36" s="822"/>
      <c r="G36" s="1105"/>
      <c r="H36" s="1106"/>
      <c r="I36" s="1109"/>
      <c r="J36" s="1110"/>
      <c r="K36" s="793"/>
      <c r="N36" s="1091" t="s">
        <v>127</v>
      </c>
      <c r="O36" s="738" t="str">
        <f>Zap_1_PC_Tu_Vpisovť_Mená!E29</f>
        <v>-</v>
      </c>
      <c r="P36" s="739"/>
      <c r="Q36" s="740"/>
    </row>
    <row r="37" spans="1:17" ht="15.75" customHeight="1">
      <c r="A37" s="1111">
        <v>0.4618055555555556</v>
      </c>
      <c r="B37" s="1107" t="s">
        <v>288</v>
      </c>
      <c r="C37" s="1112"/>
      <c r="D37" s="1095" t="s">
        <v>289</v>
      </c>
      <c r="E37" s="1114"/>
      <c r="F37" s="823"/>
      <c r="G37" s="1116" t="s">
        <v>290</v>
      </c>
      <c r="H37" s="1117"/>
      <c r="I37" s="1120" t="s">
        <v>291</v>
      </c>
      <c r="J37" s="1121"/>
      <c r="K37" s="793"/>
      <c r="N37" s="1092"/>
      <c r="O37" s="741" t="str">
        <f>Zap_1_PC_Tu_Vpisovť_Mená!E30</f>
        <v>-</v>
      </c>
      <c r="P37" s="742"/>
      <c r="Q37" s="743"/>
    </row>
    <row r="38" spans="1:17" ht="22.5" customHeight="1">
      <c r="A38" s="1111"/>
      <c r="B38" s="1109"/>
      <c r="C38" s="1113"/>
      <c r="D38" s="1097"/>
      <c r="E38" s="1115"/>
      <c r="F38" s="823"/>
      <c r="G38" s="1118"/>
      <c r="H38" s="1119"/>
      <c r="I38" s="1122"/>
      <c r="J38" s="1123"/>
      <c r="K38" s="793"/>
      <c r="N38" s="1091" t="s">
        <v>146</v>
      </c>
      <c r="O38" s="738" t="str">
        <f>Zap_1_PC_Tu_Vpisovť_Mená!E29</f>
        <v>-</v>
      </c>
      <c r="P38" s="739"/>
      <c r="Q38" s="740"/>
    </row>
    <row r="39" spans="1:17" ht="15.75" customHeight="1">
      <c r="A39" s="1124">
        <v>0.5069444444444444</v>
      </c>
      <c r="B39" s="1120" t="s">
        <v>292</v>
      </c>
      <c r="C39" s="1104"/>
      <c r="D39" s="1107" t="s">
        <v>293</v>
      </c>
      <c r="E39" s="1148"/>
      <c r="F39" s="824"/>
      <c r="G39" s="1144" t="s">
        <v>294</v>
      </c>
      <c r="H39" s="1096"/>
      <c r="I39" s="1099" t="s">
        <v>295</v>
      </c>
      <c r="J39" s="1146"/>
      <c r="K39" s="793"/>
      <c r="N39" s="1092"/>
      <c r="O39" s="741" t="str">
        <f>Zap_1_PC_Tu_Vpisovť_Mená!E30</f>
        <v>-</v>
      </c>
      <c r="P39" s="742"/>
      <c r="Q39" s="743"/>
    </row>
    <row r="40" spans="1:17" ht="22.5" customHeight="1">
      <c r="A40" s="1124"/>
      <c r="B40" s="1122"/>
      <c r="C40" s="1106"/>
      <c r="D40" s="1109"/>
      <c r="E40" s="1149"/>
      <c r="F40" s="825"/>
      <c r="G40" s="1145"/>
      <c r="H40" s="1098"/>
      <c r="I40" s="1101"/>
      <c r="J40" s="1147"/>
      <c r="K40" s="793"/>
      <c r="N40" s="1091" t="s">
        <v>128</v>
      </c>
      <c r="O40" s="558" t="str">
        <f>Zap_1_PC_Tu_Vpisovť_Mená!E29</f>
        <v>-</v>
      </c>
      <c r="P40" s="106"/>
      <c r="Q40" s="744"/>
    </row>
    <row r="41" spans="1:17" ht="15.75" customHeight="1">
      <c r="A41" s="1111">
        <v>0.5520833333333334</v>
      </c>
      <c r="B41" s="1099" t="s">
        <v>296</v>
      </c>
      <c r="C41" s="1117"/>
      <c r="D41" s="1120" t="s">
        <v>297</v>
      </c>
      <c r="E41" s="1125"/>
      <c r="F41" s="826"/>
      <c r="G41" s="1127" t="s">
        <v>298</v>
      </c>
      <c r="H41" s="1112"/>
      <c r="I41" s="1095" t="s">
        <v>299</v>
      </c>
      <c r="J41" s="1129"/>
      <c r="K41" s="793"/>
      <c r="N41" s="1092"/>
      <c r="O41" s="741" t="str">
        <f>Zap_1_PC_Tu_Vpisovť_Mená!E30</f>
        <v>-</v>
      </c>
      <c r="P41" s="742"/>
      <c r="Q41" s="743"/>
    </row>
    <row r="42" spans="1:11" ht="22.5" customHeight="1">
      <c r="A42" s="1111"/>
      <c r="B42" s="1101"/>
      <c r="C42" s="1119"/>
      <c r="D42" s="1122"/>
      <c r="E42" s="1126"/>
      <c r="F42" s="827"/>
      <c r="G42" s="1128"/>
      <c r="H42" s="1113"/>
      <c r="I42" s="1097"/>
      <c r="J42" s="1130"/>
      <c r="K42" s="793"/>
    </row>
    <row r="43" spans="1:11" ht="26.25" customHeight="1">
      <c r="A43" s="1124">
        <v>0.6041666666666666</v>
      </c>
      <c r="B43" s="1136" t="s">
        <v>0</v>
      </c>
      <c r="C43" s="1137"/>
      <c r="D43" s="1137"/>
      <c r="E43" s="1137"/>
      <c r="F43" s="1137"/>
      <c r="G43" s="1137"/>
      <c r="H43" s="1137"/>
      <c r="I43" s="1140" t="str">
        <f>$T$23</f>
        <v>T - 3</v>
      </c>
      <c r="J43" s="1141"/>
      <c r="K43" s="793"/>
    </row>
    <row r="44" spans="1:11" ht="27" customHeight="1" thickBot="1">
      <c r="A44" s="1135"/>
      <c r="B44" s="1138"/>
      <c r="C44" s="1139"/>
      <c r="D44" s="1139"/>
      <c r="E44" s="1139"/>
      <c r="F44" s="1139"/>
      <c r="G44" s="1139"/>
      <c r="H44" s="1139"/>
      <c r="I44" s="1142" t="str">
        <f>$V$23</f>
        <v>2022 - 23.</v>
      </c>
      <c r="J44" s="1143"/>
      <c r="K44" s="793"/>
    </row>
    <row r="45" spans="1:11" ht="13.5" customHeight="1" thickTop="1">
      <c r="A45" s="793"/>
      <c r="B45" s="793"/>
      <c r="C45" s="793"/>
      <c r="D45" s="793"/>
      <c r="E45" s="793"/>
      <c r="F45" s="793"/>
      <c r="G45" s="793"/>
      <c r="H45" s="793"/>
      <c r="I45" s="793"/>
      <c r="J45" s="793"/>
      <c r="K45" s="793"/>
    </row>
    <row r="46" ht="13.5" customHeight="1"/>
    <row r="47" ht="13.5" customHeight="1"/>
    <row r="48" ht="13.5" customHeight="1">
      <c r="L48" s="6"/>
    </row>
    <row r="49" ht="13.5" customHeight="1">
      <c r="L49" s="6"/>
    </row>
    <row r="50" ht="13.5" customHeight="1"/>
  </sheetData>
  <sheetProtection sheet="1" objects="1" scenarios="1" selectLockedCells="1" selectUnlockedCells="1"/>
  <mergeCells count="97">
    <mergeCell ref="A43:A44"/>
    <mergeCell ref="B43:H44"/>
    <mergeCell ref="I43:J43"/>
    <mergeCell ref="I44:J44"/>
    <mergeCell ref="G39:H40"/>
    <mergeCell ref="I39:J40"/>
    <mergeCell ref="D39:E40"/>
    <mergeCell ref="G6:H6"/>
    <mergeCell ref="N40:N41"/>
    <mergeCell ref="A41:A42"/>
    <mergeCell ref="B41:C42"/>
    <mergeCell ref="D41:E42"/>
    <mergeCell ref="G41:H42"/>
    <mergeCell ref="I41:J42"/>
    <mergeCell ref="D10:E11"/>
    <mergeCell ref="D12:E13"/>
    <mergeCell ref="D8:E9"/>
    <mergeCell ref="A6:B6"/>
    <mergeCell ref="C6:E6"/>
    <mergeCell ref="B32:H32"/>
    <mergeCell ref="B34:C34"/>
    <mergeCell ref="D34:E34"/>
    <mergeCell ref="G34:H34"/>
    <mergeCell ref="I34:J34"/>
    <mergeCell ref="N34:N35"/>
    <mergeCell ref="A35:A36"/>
    <mergeCell ref="B35:C36"/>
    <mergeCell ref="D35:E36"/>
    <mergeCell ref="G35:H36"/>
    <mergeCell ref="I35:J36"/>
    <mergeCell ref="N36:N37"/>
    <mergeCell ref="A37:A38"/>
    <mergeCell ref="B37:C38"/>
    <mergeCell ref="D37:E38"/>
    <mergeCell ref="G37:H38"/>
    <mergeCell ref="I37:J38"/>
    <mergeCell ref="N38:N39"/>
    <mergeCell ref="A39:A40"/>
    <mergeCell ref="B39:C40"/>
    <mergeCell ref="A21:C22"/>
    <mergeCell ref="A23:C24"/>
    <mergeCell ref="C17:E17"/>
    <mergeCell ref="G17:H17"/>
    <mergeCell ref="G18:I18"/>
    <mergeCell ref="A17:B17"/>
    <mergeCell ref="D19:E20"/>
    <mergeCell ref="A19:C20"/>
    <mergeCell ref="A18:C18"/>
    <mergeCell ref="D18:E18"/>
    <mergeCell ref="G23:I24"/>
    <mergeCell ref="X7:Y8"/>
    <mergeCell ref="I17:K17"/>
    <mergeCell ref="G19:I20"/>
    <mergeCell ref="N7:Q7"/>
    <mergeCell ref="G7:I7"/>
    <mergeCell ref="J7:K7"/>
    <mergeCell ref="X9:AA11"/>
    <mergeCell ref="X12:AA13"/>
    <mergeCell ref="O15:P15"/>
    <mergeCell ref="O16:P16"/>
    <mergeCell ref="O17:P17"/>
    <mergeCell ref="J10:K11"/>
    <mergeCell ref="J12:K13"/>
    <mergeCell ref="T28:V28"/>
    <mergeCell ref="O18:P18"/>
    <mergeCell ref="J19:K20"/>
    <mergeCell ref="J21:K22"/>
    <mergeCell ref="J23:K24"/>
    <mergeCell ref="N22:P22"/>
    <mergeCell ref="T27:V27"/>
    <mergeCell ref="J18:K18"/>
    <mergeCell ref="G25:I26"/>
    <mergeCell ref="J25:K26"/>
    <mergeCell ref="T8:U11"/>
    <mergeCell ref="Q9:S10"/>
    <mergeCell ref="G8:I9"/>
    <mergeCell ref="G14:I15"/>
    <mergeCell ref="G10:I11"/>
    <mergeCell ref="G12:I13"/>
    <mergeCell ref="J8:K9"/>
    <mergeCell ref="J14:K15"/>
    <mergeCell ref="A2:K2"/>
    <mergeCell ref="D25:E26"/>
    <mergeCell ref="G21:I22"/>
    <mergeCell ref="A25:C26"/>
    <mergeCell ref="I6:K6"/>
    <mergeCell ref="D21:E22"/>
    <mergeCell ref="D23:E24"/>
    <mergeCell ref="A8:C9"/>
    <mergeCell ref="A14:C15"/>
    <mergeCell ref="A10:C11"/>
    <mergeCell ref="D14:E15"/>
    <mergeCell ref="A12:C13"/>
    <mergeCell ref="A4:C4"/>
    <mergeCell ref="H4:K4"/>
    <mergeCell ref="A7:C7"/>
    <mergeCell ref="D7:E7"/>
  </mergeCells>
  <printOptions horizontalCentered="1"/>
  <pageMargins left="0.11811023622047245" right="0.11811023622047245" top="0.11811023622047245" bottom="0.11811023622047245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2">
    <tabColor rgb="FF00B050"/>
  </sheetPr>
  <dimension ref="A1:S58"/>
  <sheetViews>
    <sheetView zoomScale="46" zoomScaleNormal="46" zoomScalePageLayoutView="0" workbookViewId="0" topLeftCell="A1">
      <selection activeCell="E14" sqref="E14:F15"/>
    </sheetView>
  </sheetViews>
  <sheetFormatPr defaultColWidth="9.140625" defaultRowHeight="12.75"/>
  <cols>
    <col min="1" max="1" width="1.28515625" style="0" customWidth="1"/>
    <col min="2" max="2" width="15.8515625" style="0" customWidth="1"/>
    <col min="3" max="3" width="11.8515625" style="0" customWidth="1"/>
    <col min="4" max="4" width="11.7109375" style="0" customWidth="1"/>
    <col min="5" max="5" width="9.28125" style="0" customWidth="1"/>
    <col min="6" max="6" width="12.8515625" style="0" customWidth="1"/>
    <col min="7" max="7" width="1.28515625" style="0" customWidth="1"/>
    <col min="8" max="8" width="15.8515625" style="0" customWidth="1"/>
    <col min="9" max="9" width="11.8515625" style="0" customWidth="1"/>
    <col min="10" max="10" width="11.7109375" style="0" customWidth="1"/>
    <col min="11" max="11" width="13.8515625" style="0" customWidth="1"/>
    <col min="12" max="12" width="10.8515625" style="0" customWidth="1"/>
    <col min="13" max="13" width="4.140625" style="0" customWidth="1"/>
    <col min="14" max="14" width="21.28125" style="0" customWidth="1"/>
    <col min="19" max="19" width="16.140625" style="0" customWidth="1"/>
  </cols>
  <sheetData>
    <row r="1" spans="1:13" ht="12.75">
      <c r="A1" s="1303"/>
      <c r="B1" s="1303"/>
      <c r="C1" s="1303"/>
      <c r="D1" s="1303"/>
      <c r="E1" s="1303"/>
      <c r="F1" s="1303"/>
      <c r="G1" s="1303"/>
      <c r="H1" s="1303"/>
      <c r="I1" s="1303"/>
      <c r="J1" s="1303"/>
      <c r="K1" s="1303"/>
      <c r="L1" s="1303"/>
      <c r="M1" s="1303"/>
    </row>
    <row r="2" spans="1:11" ht="29.25" customHeight="1">
      <c r="A2" s="992" t="s">
        <v>346</v>
      </c>
      <c r="B2" s="993"/>
      <c r="C2" s="993"/>
      <c r="D2" s="993"/>
      <c r="E2" s="993"/>
      <c r="F2" s="993"/>
      <c r="G2" s="993"/>
      <c r="H2" s="993"/>
      <c r="I2" s="993"/>
      <c r="J2" s="993"/>
      <c r="K2" s="993"/>
    </row>
    <row r="3" spans="4:5" ht="21.75" customHeight="1">
      <c r="D3" s="868" t="str">
        <f>Tlačivo_na_zostavy!$D$3</f>
        <v>3.</v>
      </c>
      <c r="E3" s="559" t="s">
        <v>139</v>
      </c>
    </row>
    <row r="4" spans="1:11" ht="21.75" customHeight="1">
      <c r="A4" s="560">
        <f>$T$19</f>
        <v>0</v>
      </c>
      <c r="B4" s="1322" t="str">
        <f>Tlačivo_na_zostavy!$A$4</f>
        <v>Vrútky</v>
      </c>
      <c r="C4" s="1322"/>
      <c r="D4" s="1322"/>
      <c r="H4" s="561"/>
      <c r="I4" s="1323">
        <f>Tlačivo_na_zostavy!$H$4</f>
        <v>45017</v>
      </c>
      <c r="J4" s="1323"/>
      <c r="K4" s="1323"/>
    </row>
    <row r="5" ht="9.75" customHeight="1" thickBot="1"/>
    <row r="6" spans="2:13" ht="22.5" customHeight="1" thickBot="1" thickTop="1">
      <c r="B6" s="1255" t="str">
        <f>Tlačivo_na_zostavy!$A$6</f>
        <v>Družstvo  č.  1.</v>
      </c>
      <c r="C6" s="1256"/>
      <c r="D6" s="1253" t="str">
        <f>Tlačivo_na_zostavy!$C$6</f>
        <v>ŠK Železiarne Podbrezová</v>
      </c>
      <c r="E6" s="1253"/>
      <c r="F6" s="1254"/>
      <c r="H6" s="1255" t="str">
        <f>Tlačivo_na_zostavy!$G$6</f>
        <v>Družstvo  č.  3.</v>
      </c>
      <c r="I6" s="1256"/>
      <c r="J6" s="1253" t="str">
        <f>Tlačivo_na_zostavy!$I$6</f>
        <v>MKK Piešťany</v>
      </c>
      <c r="K6" s="1253"/>
      <c r="L6" s="1254"/>
      <c r="M6" s="1"/>
    </row>
    <row r="7" spans="2:17" ht="18" customHeight="1">
      <c r="B7" s="1252" t="s">
        <v>71</v>
      </c>
      <c r="C7" s="1231"/>
      <c r="D7" s="1231"/>
      <c r="E7" s="1231" t="s">
        <v>148</v>
      </c>
      <c r="F7" s="1232"/>
      <c r="H7" s="1252" t="s">
        <v>71</v>
      </c>
      <c r="I7" s="1231"/>
      <c r="J7" s="1231"/>
      <c r="K7" s="1231" t="s">
        <v>148</v>
      </c>
      <c r="L7" s="1232"/>
      <c r="P7" s="1063" t="s">
        <v>131</v>
      </c>
      <c r="Q7" s="1064"/>
    </row>
    <row r="8" spans="2:17" ht="12" customHeight="1" thickBot="1">
      <c r="B8" s="1257" t="s">
        <v>391</v>
      </c>
      <c r="C8" s="1258"/>
      <c r="D8" s="1259"/>
      <c r="E8" s="1263"/>
      <c r="F8" s="1246"/>
      <c r="H8" s="1229" t="s">
        <v>354</v>
      </c>
      <c r="I8" s="1230"/>
      <c r="J8" s="1230"/>
      <c r="K8" s="1196"/>
      <c r="L8" s="1197"/>
      <c r="P8" s="1212"/>
      <c r="Q8" s="1213"/>
    </row>
    <row r="9" spans="2:12" ht="18" customHeight="1">
      <c r="B9" s="1260"/>
      <c r="C9" s="1261"/>
      <c r="D9" s="1262"/>
      <c r="E9" s="1198"/>
      <c r="F9" s="1199"/>
      <c r="H9" s="1229"/>
      <c r="I9" s="1230"/>
      <c r="J9" s="1230"/>
      <c r="K9" s="1198"/>
      <c r="L9" s="1199"/>
    </row>
    <row r="10" spans="2:12" ht="12" customHeight="1" thickBot="1">
      <c r="B10" s="1264" t="s">
        <v>347</v>
      </c>
      <c r="C10" s="1265"/>
      <c r="D10" s="1266"/>
      <c r="E10" s="1196"/>
      <c r="F10" s="1197"/>
      <c r="H10" s="1229" t="s">
        <v>355</v>
      </c>
      <c r="I10" s="1230"/>
      <c r="J10" s="1230"/>
      <c r="K10" s="1196"/>
      <c r="L10" s="1197"/>
    </row>
    <row r="11" spans="2:19" ht="18" customHeight="1">
      <c r="B11" s="1267"/>
      <c r="C11" s="1268"/>
      <c r="D11" s="1269"/>
      <c r="E11" s="1250"/>
      <c r="F11" s="1251"/>
      <c r="H11" s="1229"/>
      <c r="I11" s="1230"/>
      <c r="J11" s="1230"/>
      <c r="K11" s="1198"/>
      <c r="L11" s="1199"/>
      <c r="O11" s="1220" t="s">
        <v>311</v>
      </c>
      <c r="P11" s="1221"/>
      <c r="Q11" s="1221"/>
      <c r="R11" s="1221"/>
      <c r="S11" s="1222"/>
    </row>
    <row r="12" spans="2:19" ht="12" customHeight="1">
      <c r="B12" s="1257" t="s">
        <v>348</v>
      </c>
      <c r="C12" s="1258"/>
      <c r="D12" s="1259"/>
      <c r="E12" s="1245"/>
      <c r="F12" s="1246"/>
      <c r="H12" s="1229" t="s">
        <v>356</v>
      </c>
      <c r="I12" s="1230"/>
      <c r="J12" s="1230"/>
      <c r="K12" s="1196"/>
      <c r="L12" s="1197"/>
      <c r="O12" s="1223"/>
      <c r="P12" s="1224"/>
      <c r="Q12" s="1224"/>
      <c r="R12" s="1224"/>
      <c r="S12" s="1225"/>
    </row>
    <row r="13" spans="2:19" ht="18" customHeight="1">
      <c r="B13" s="1260"/>
      <c r="C13" s="1261"/>
      <c r="D13" s="1262"/>
      <c r="E13" s="1247"/>
      <c r="F13" s="1199"/>
      <c r="H13" s="1229"/>
      <c r="I13" s="1230"/>
      <c r="J13" s="1230"/>
      <c r="K13" s="1198"/>
      <c r="L13" s="1199"/>
      <c r="O13" s="1223" t="s">
        <v>14</v>
      </c>
      <c r="P13" s="1224"/>
      <c r="Q13" s="1224"/>
      <c r="R13" s="1224"/>
      <c r="S13" s="1225"/>
    </row>
    <row r="14" spans="2:19" ht="12" customHeight="1" thickBot="1">
      <c r="B14" s="1327" t="s">
        <v>349</v>
      </c>
      <c r="C14" s="1328"/>
      <c r="D14" s="1329"/>
      <c r="E14" s="1196"/>
      <c r="F14" s="1197"/>
      <c r="H14" s="1233" t="s">
        <v>357</v>
      </c>
      <c r="I14" s="1234"/>
      <c r="J14" s="1235"/>
      <c r="K14" s="1196"/>
      <c r="L14" s="1197"/>
      <c r="O14" s="1226"/>
      <c r="P14" s="1227"/>
      <c r="Q14" s="1227"/>
      <c r="R14" s="1227"/>
      <c r="S14" s="1228"/>
    </row>
    <row r="15" spans="2:12" ht="18" customHeight="1" thickBot="1">
      <c r="B15" s="1330"/>
      <c r="C15" s="1331"/>
      <c r="D15" s="1332"/>
      <c r="E15" s="1200"/>
      <c r="F15" s="1201"/>
      <c r="H15" s="1236"/>
      <c r="I15" s="1237"/>
      <c r="J15" s="1238"/>
      <c r="K15" s="1200"/>
      <c r="L15" s="1201"/>
    </row>
    <row r="16" spans="1:19" ht="13.5" customHeight="1" thickBot="1" thickTop="1">
      <c r="A16" s="507"/>
      <c r="B16" s="852"/>
      <c r="C16" s="852"/>
      <c r="D16" s="852"/>
      <c r="E16" s="853"/>
      <c r="F16" s="853"/>
      <c r="G16" s="507"/>
      <c r="H16" s="854"/>
      <c r="I16" s="854"/>
      <c r="J16" s="855"/>
      <c r="K16" s="856"/>
      <c r="L16" s="853"/>
      <c r="M16" s="6"/>
      <c r="O16" s="1313" t="s">
        <v>324</v>
      </c>
      <c r="P16" s="1314"/>
      <c r="Q16" s="1314"/>
      <c r="R16" s="1314"/>
      <c r="S16" s="1315"/>
    </row>
    <row r="17" spans="1:19" ht="22.5" customHeight="1" thickTop="1">
      <c r="A17" s="6"/>
      <c r="B17" s="1255" t="str">
        <f>Tlačivo_na_zostavy!$A$17</f>
        <v>Družstvo  č.  2.</v>
      </c>
      <c r="C17" s="1256"/>
      <c r="D17" s="1253" t="str">
        <f>Tlačivo_na_zostavy!$C$17</f>
        <v>TJ Rakovice</v>
      </c>
      <c r="E17" s="1253"/>
      <c r="F17" s="1254"/>
      <c r="H17" s="1255" t="str">
        <f>Tlačivo_na_zostavy!$G$17</f>
        <v>Družstvo  č.  4.</v>
      </c>
      <c r="I17" s="1256"/>
      <c r="J17" s="1253" t="str">
        <f>Tlačivo_na_zostavy!$I$17</f>
        <v>TJ Lokomotíva Vrútky</v>
      </c>
      <c r="K17" s="1253"/>
      <c r="L17" s="1254"/>
      <c r="M17" s="6"/>
      <c r="O17" s="1316"/>
      <c r="P17" s="1317"/>
      <c r="Q17" s="1317"/>
      <c r="R17" s="1317"/>
      <c r="S17" s="1318"/>
    </row>
    <row r="18" spans="2:19" ht="18" customHeight="1" thickBot="1">
      <c r="B18" s="1252" t="s">
        <v>71</v>
      </c>
      <c r="C18" s="1231"/>
      <c r="D18" s="1231"/>
      <c r="E18" s="1231" t="s">
        <v>148</v>
      </c>
      <c r="F18" s="1232"/>
      <c r="H18" s="1252" t="s">
        <v>71</v>
      </c>
      <c r="I18" s="1231"/>
      <c r="J18" s="1231"/>
      <c r="K18" s="1231" t="s">
        <v>148</v>
      </c>
      <c r="L18" s="1232"/>
      <c r="O18" s="1319"/>
      <c r="P18" s="1320"/>
      <c r="Q18" s="1320"/>
      <c r="R18" s="1320"/>
      <c r="S18" s="1321"/>
    </row>
    <row r="19" spans="2:19" ht="12" customHeight="1">
      <c r="B19" s="1172" t="s">
        <v>350</v>
      </c>
      <c r="C19" s="1173"/>
      <c r="D19" s="1174"/>
      <c r="E19" s="1196"/>
      <c r="F19" s="1197"/>
      <c r="H19" s="1248" t="s">
        <v>358</v>
      </c>
      <c r="I19" s="1249"/>
      <c r="J19" s="1249"/>
      <c r="K19" s="1196"/>
      <c r="L19" s="1197"/>
      <c r="O19" s="1239" t="s">
        <v>65</v>
      </c>
      <c r="P19" s="1240"/>
      <c r="Q19" s="1240"/>
      <c r="R19" s="1240"/>
      <c r="S19" s="1241"/>
    </row>
    <row r="20" spans="2:19" ht="18" customHeight="1">
      <c r="B20" s="1172"/>
      <c r="C20" s="1173"/>
      <c r="D20" s="1174"/>
      <c r="E20" s="1198"/>
      <c r="F20" s="1199"/>
      <c r="H20" s="1248"/>
      <c r="I20" s="1249"/>
      <c r="J20" s="1249"/>
      <c r="K20" s="1198"/>
      <c r="L20" s="1199"/>
      <c r="O20" s="1242"/>
      <c r="P20" s="1243"/>
      <c r="Q20" s="1243"/>
      <c r="R20" s="1243"/>
      <c r="S20" s="1244"/>
    </row>
    <row r="21" spans="2:19" ht="12" customHeight="1">
      <c r="B21" s="1172" t="s">
        <v>351</v>
      </c>
      <c r="C21" s="1173"/>
      <c r="D21" s="1174"/>
      <c r="E21" s="1333"/>
      <c r="F21" s="1197"/>
      <c r="H21" s="1248" t="s">
        <v>359</v>
      </c>
      <c r="I21" s="1249"/>
      <c r="J21" s="1249"/>
      <c r="K21" s="1196"/>
      <c r="L21" s="1197"/>
      <c r="M21" s="1"/>
      <c r="O21" s="1214" t="s">
        <v>66</v>
      </c>
      <c r="P21" s="1215"/>
      <c r="Q21" s="1215"/>
      <c r="R21" s="1215"/>
      <c r="S21" s="1216"/>
    </row>
    <row r="22" spans="2:19" ht="18" customHeight="1" thickBot="1">
      <c r="B22" s="1172"/>
      <c r="C22" s="1173"/>
      <c r="D22" s="1174"/>
      <c r="E22" s="1247"/>
      <c r="F22" s="1199"/>
      <c r="H22" s="1248"/>
      <c r="I22" s="1249"/>
      <c r="J22" s="1249"/>
      <c r="K22" s="1198"/>
      <c r="L22" s="1199"/>
      <c r="O22" s="1217"/>
      <c r="P22" s="1218"/>
      <c r="Q22" s="1218"/>
      <c r="R22" s="1218"/>
      <c r="S22" s="1219"/>
    </row>
    <row r="23" spans="2:12" ht="12" customHeight="1">
      <c r="B23" s="1172" t="s">
        <v>352</v>
      </c>
      <c r="C23" s="1173"/>
      <c r="D23" s="1174"/>
      <c r="E23" s="1333"/>
      <c r="F23" s="1197"/>
      <c r="H23" s="1248" t="s">
        <v>360</v>
      </c>
      <c r="I23" s="1249"/>
      <c r="J23" s="1249"/>
      <c r="K23" s="1196"/>
      <c r="L23" s="1197"/>
    </row>
    <row r="24" spans="2:12" ht="14.25" customHeight="1">
      <c r="B24" s="1172"/>
      <c r="C24" s="1173"/>
      <c r="D24" s="1174"/>
      <c r="E24" s="1247"/>
      <c r="F24" s="1199"/>
      <c r="H24" s="1248"/>
      <c r="I24" s="1249"/>
      <c r="J24" s="1249"/>
      <c r="K24" s="1198"/>
      <c r="L24" s="1199"/>
    </row>
    <row r="25" spans="2:12" ht="12" customHeight="1">
      <c r="B25" s="1270" t="s">
        <v>353</v>
      </c>
      <c r="C25" s="1271"/>
      <c r="D25" s="1272"/>
      <c r="E25" s="1196"/>
      <c r="F25" s="1197"/>
      <c r="H25" s="1175" t="s">
        <v>361</v>
      </c>
      <c r="I25" s="1176"/>
      <c r="J25" s="1177"/>
      <c r="K25" s="1196"/>
      <c r="L25" s="1197"/>
    </row>
    <row r="26" spans="2:12" ht="14.25" customHeight="1" thickBot="1">
      <c r="B26" s="1273"/>
      <c r="C26" s="1274"/>
      <c r="D26" s="1275"/>
      <c r="E26" s="1200"/>
      <c r="F26" s="1201"/>
      <c r="H26" s="1178"/>
      <c r="I26" s="1179"/>
      <c r="J26" s="1180"/>
      <c r="K26" s="1200"/>
      <c r="L26" s="1201"/>
    </row>
    <row r="27" ht="9.75" customHeight="1" thickTop="1"/>
    <row r="28" ht="33.75" customHeight="1" thickBot="1"/>
    <row r="29" spans="3:19" ht="36.75" customHeight="1">
      <c r="C29" s="1159" t="s">
        <v>325</v>
      </c>
      <c r="D29" s="1160"/>
      <c r="E29" s="1156" t="s">
        <v>157</v>
      </c>
      <c r="F29" s="1157"/>
      <c r="G29" s="1157"/>
      <c r="H29" s="1157"/>
      <c r="I29" s="1158"/>
      <c r="O29" s="1150" t="s">
        <v>334</v>
      </c>
      <c r="P29" s="1151"/>
      <c r="Q29" s="1151"/>
      <c r="R29" s="1151"/>
      <c r="S29" s="1152"/>
    </row>
    <row r="30" spans="3:19" ht="36.75" customHeight="1" thickBot="1">
      <c r="C30" s="1161"/>
      <c r="D30" s="1162"/>
      <c r="E30" s="1156" t="s">
        <v>157</v>
      </c>
      <c r="F30" s="1163"/>
      <c r="G30" s="1163"/>
      <c r="H30" s="1163"/>
      <c r="I30" s="1164"/>
      <c r="O30" s="1153" t="s">
        <v>335</v>
      </c>
      <c r="P30" s="1154"/>
      <c r="Q30" s="1154"/>
      <c r="R30" s="1154"/>
      <c r="S30" s="1155"/>
    </row>
    <row r="31" ht="52.5" customHeight="1" thickBot="1"/>
    <row r="32" spans="2:11" ht="15" customHeight="1" thickTop="1">
      <c r="B32" s="1289" t="s">
        <v>166</v>
      </c>
      <c r="C32" s="1290"/>
      <c r="D32" s="1290"/>
      <c r="E32" s="1290"/>
      <c r="F32" s="1290"/>
      <c r="G32" s="1290"/>
      <c r="H32" s="1290"/>
      <c r="I32" s="1290"/>
      <c r="J32" s="1280" t="str">
        <f>Tlačivo_na_zostavy!$T$23</f>
        <v>T - 3</v>
      </c>
      <c r="K32" s="1281"/>
    </row>
    <row r="33" spans="2:11" ht="9.75" customHeight="1">
      <c r="B33" s="1291"/>
      <c r="C33" s="1292"/>
      <c r="D33" s="1292"/>
      <c r="E33" s="1292"/>
      <c r="F33" s="1292"/>
      <c r="G33" s="1292"/>
      <c r="H33" s="1292"/>
      <c r="I33" s="1292"/>
      <c r="J33" s="1282"/>
      <c r="K33" s="1283"/>
    </row>
    <row r="34" spans="2:12" ht="4.5" customHeight="1" thickBot="1">
      <c r="B34" s="683"/>
      <c r="C34" s="684"/>
      <c r="D34" s="684"/>
      <c r="E34" s="684"/>
      <c r="F34" s="684"/>
      <c r="G34" s="685"/>
      <c r="H34" s="684"/>
      <c r="I34" s="684"/>
      <c r="J34" s="684"/>
      <c r="K34" s="686"/>
      <c r="L34" s="2"/>
    </row>
    <row r="35" spans="2:11" ht="19.5" customHeight="1" thickBot="1">
      <c r="B35" s="687"/>
      <c r="C35" s="1334" t="s">
        <v>304</v>
      </c>
      <c r="D35" s="1295"/>
      <c r="E35" s="1276" t="s">
        <v>305</v>
      </c>
      <c r="F35" s="1277"/>
      <c r="G35" s="212"/>
      <c r="H35" s="1276" t="s">
        <v>306</v>
      </c>
      <c r="I35" s="1295"/>
      <c r="J35" s="1276" t="s">
        <v>307</v>
      </c>
      <c r="K35" s="1284"/>
    </row>
    <row r="36" spans="2:11" ht="22.5" customHeight="1" thickBot="1">
      <c r="B36" s="1294">
        <f>Tlačivo_na_zostavy!A35</f>
        <v>0.4166666666666667</v>
      </c>
      <c r="C36" s="1211" t="str">
        <f>$D$6</f>
        <v>ŠK Železiarne Podbrezová</v>
      </c>
      <c r="D36" s="1211"/>
      <c r="E36" s="1189" t="str">
        <f>$D$17</f>
        <v>TJ Rakovice</v>
      </c>
      <c r="F36" s="1190"/>
      <c r="G36" s="254"/>
      <c r="H36" s="1187" t="str">
        <f>$J$6</f>
        <v>MKK Piešťany</v>
      </c>
      <c r="I36" s="1187"/>
      <c r="J36" s="1207" t="str">
        <f>$J$17</f>
        <v>TJ Lokomotíva Vrútky</v>
      </c>
      <c r="K36" s="1208"/>
    </row>
    <row r="37" spans="2:19" ht="30" customHeight="1">
      <c r="B37" s="1191"/>
      <c r="C37" s="1299" t="str">
        <f>$B$8</f>
        <v>a1a</v>
      </c>
      <c r="D37" s="1299"/>
      <c r="E37" s="1194" t="str">
        <f>$B$19</f>
        <v>b1</v>
      </c>
      <c r="F37" s="1195"/>
      <c r="G37" s="256"/>
      <c r="H37" s="1188" t="str">
        <f>$H$8</f>
        <v>c1</v>
      </c>
      <c r="I37" s="1188"/>
      <c r="J37" s="1279" t="str">
        <f>$H$19</f>
        <v>d1</v>
      </c>
      <c r="K37" s="1285"/>
      <c r="O37" s="1310" t="s">
        <v>315</v>
      </c>
      <c r="P37" s="1311"/>
      <c r="Q37" s="1311"/>
      <c r="R37" s="1311"/>
      <c r="S37" s="1312"/>
    </row>
    <row r="38" spans="2:19" ht="22.5" customHeight="1">
      <c r="B38" s="1193">
        <f>Tlačivo_na_zostavy!A37</f>
        <v>0.4618055555555556</v>
      </c>
      <c r="C38" s="1207" t="str">
        <f>$J$17</f>
        <v>TJ Lokomotíva Vrútky</v>
      </c>
      <c r="D38" s="1207"/>
      <c r="E38" s="1181" t="str">
        <f>$D$6</f>
        <v>ŠK Železiarne Podbrezová</v>
      </c>
      <c r="F38" s="1182"/>
      <c r="G38" s="254"/>
      <c r="H38" s="1189" t="str">
        <f>$D$17</f>
        <v>TJ Rakovice</v>
      </c>
      <c r="I38" s="1298"/>
      <c r="J38" s="1205" t="str">
        <f>$J$6</f>
        <v>MKK Piešťany</v>
      </c>
      <c r="K38" s="1206"/>
      <c r="O38" s="1304"/>
      <c r="P38" s="1305"/>
      <c r="Q38" s="1305"/>
      <c r="R38" s="1305"/>
      <c r="S38" s="1306"/>
    </row>
    <row r="39" spans="2:19" ht="30" customHeight="1">
      <c r="B39" s="1193"/>
      <c r="C39" s="1300" t="str">
        <f>$H$21</f>
        <v>d2</v>
      </c>
      <c r="D39" s="1300"/>
      <c r="E39" s="1287" t="str">
        <f>$B$10</f>
        <v>a2</v>
      </c>
      <c r="F39" s="1288"/>
      <c r="G39" s="255"/>
      <c r="H39" s="1335" t="str">
        <f>$B$21</f>
        <v>b2</v>
      </c>
      <c r="I39" s="1335"/>
      <c r="J39" s="1185" t="str">
        <f>$H$10</f>
        <v>c2</v>
      </c>
      <c r="K39" s="1186"/>
      <c r="O39" s="1304" t="s">
        <v>316</v>
      </c>
      <c r="P39" s="1305"/>
      <c r="Q39" s="1305"/>
      <c r="R39" s="1305"/>
      <c r="S39" s="1306"/>
    </row>
    <row r="40" spans="2:19" ht="22.5" customHeight="1" thickBot="1">
      <c r="B40" s="1191">
        <f>Tlačivo_na_zostavy!A39</f>
        <v>0.5069444444444444</v>
      </c>
      <c r="C40" s="1187" t="str">
        <f>$J$6</f>
        <v>MKK Piešťany</v>
      </c>
      <c r="D40" s="1187"/>
      <c r="E40" s="1183" t="str">
        <f>$J$17</f>
        <v>TJ Lokomotíva Vrútky</v>
      </c>
      <c r="F40" s="1184"/>
      <c r="G40" s="254"/>
      <c r="H40" s="1181" t="str">
        <f>$D$6</f>
        <v>ŠK Železiarne Podbrezová</v>
      </c>
      <c r="I40" s="1336"/>
      <c r="J40" s="1189" t="str">
        <f>$D$17</f>
        <v>TJ Rakovice</v>
      </c>
      <c r="K40" s="1324"/>
      <c r="O40" s="1307"/>
      <c r="P40" s="1308"/>
      <c r="Q40" s="1308"/>
      <c r="R40" s="1308"/>
      <c r="S40" s="1309"/>
    </row>
    <row r="41" spans="2:11" ht="30" customHeight="1">
      <c r="B41" s="1191"/>
      <c r="C41" s="1188" t="str">
        <f>$H$12</f>
        <v>c3</v>
      </c>
      <c r="D41" s="1188"/>
      <c r="E41" s="1325" t="str">
        <f>$H$23</f>
        <v>d3</v>
      </c>
      <c r="F41" s="1326"/>
      <c r="G41" s="256"/>
      <c r="H41" s="1301" t="str">
        <f>$B$12</f>
        <v>a3</v>
      </c>
      <c r="I41" s="1301"/>
      <c r="J41" s="1203" t="str">
        <f>$B$23</f>
        <v>b3</v>
      </c>
      <c r="K41" s="1204"/>
    </row>
    <row r="42" spans="2:11" ht="22.5" customHeight="1">
      <c r="B42" s="1193">
        <f>Tlačivo_na_zostavy!A41</f>
        <v>0.5520833333333334</v>
      </c>
      <c r="C42" s="1286" t="str">
        <f>$D$17</f>
        <v>TJ Rakovice</v>
      </c>
      <c r="D42" s="1189"/>
      <c r="E42" s="1296" t="str">
        <f>$J$6</f>
        <v>MKK Piešťany</v>
      </c>
      <c r="F42" s="1297"/>
      <c r="G42" s="745"/>
      <c r="H42" s="1184" t="str">
        <f>$J$17</f>
        <v>TJ Lokomotíva Vrútky</v>
      </c>
      <c r="I42" s="1293"/>
      <c r="J42" s="1181" t="str">
        <f>$D$6</f>
        <v>ŠK Železiarne Podbrezová</v>
      </c>
      <c r="K42" s="1202"/>
    </row>
    <row r="43" spans="2:11" ht="30" customHeight="1">
      <c r="B43" s="1193"/>
      <c r="C43" s="1203" t="str">
        <f>$B$25</f>
        <v>b4</v>
      </c>
      <c r="D43" s="1194"/>
      <c r="E43" s="1209" t="str">
        <f>$H$14</f>
        <v>c4</v>
      </c>
      <c r="F43" s="1210"/>
      <c r="G43" s="746"/>
      <c r="H43" s="1278" t="str">
        <f>$H$25</f>
        <v>d4</v>
      </c>
      <c r="I43" s="1279"/>
      <c r="J43" s="1301" t="str">
        <f>$B$14</f>
        <v>a4</v>
      </c>
      <c r="K43" s="1302"/>
    </row>
    <row r="44" spans="2:11" ht="25.5" customHeight="1">
      <c r="B44" s="1191">
        <f>Tlačivo_na_zostavy!A43</f>
        <v>0.6041666666666666</v>
      </c>
      <c r="C44" s="1169" t="s">
        <v>0</v>
      </c>
      <c r="D44" s="1170"/>
      <c r="E44" s="1170"/>
      <c r="F44" s="1170"/>
      <c r="G44" s="1170"/>
      <c r="H44" s="1170"/>
      <c r="I44" s="1170"/>
      <c r="J44" s="1165" t="str">
        <f>Tlačivo_na_zostavy!I43</f>
        <v>T - 3</v>
      </c>
      <c r="K44" s="1166"/>
    </row>
    <row r="45" spans="2:11" ht="29.25" customHeight="1" thickBot="1">
      <c r="B45" s="1192"/>
      <c r="C45" s="1171"/>
      <c r="D45" s="1167"/>
      <c r="E45" s="1167"/>
      <c r="F45" s="1167"/>
      <c r="G45" s="1167"/>
      <c r="H45" s="1167"/>
      <c r="I45" s="1167"/>
      <c r="J45" s="1167" t="str">
        <f>Tlačivo_na_zostavy!I44</f>
        <v>2022 - 23.</v>
      </c>
      <c r="K45" s="1168"/>
    </row>
    <row r="46" ht="13.5" thickTop="1">
      <c r="G46" s="6"/>
    </row>
    <row r="47" ht="12.75">
      <c r="G47" s="6"/>
    </row>
    <row r="50" ht="12.75" customHeight="1"/>
    <row r="55" spans="15:18" ht="12.75">
      <c r="O55" s="229"/>
      <c r="P55" s="229"/>
      <c r="Q55" s="229"/>
      <c r="R55" s="229"/>
    </row>
    <row r="56" spans="15:18" ht="12.75">
      <c r="O56" s="229"/>
      <c r="P56" s="229"/>
      <c r="Q56" s="229"/>
      <c r="R56" s="229"/>
    </row>
    <row r="57" spans="15:18" ht="12.75">
      <c r="O57" s="229"/>
      <c r="P57" s="229"/>
      <c r="Q57" s="229"/>
      <c r="R57" s="229"/>
    </row>
    <row r="58" spans="15:18" ht="12.75">
      <c r="O58" s="229"/>
      <c r="P58" s="229"/>
      <c r="Q58" s="229"/>
      <c r="R58" s="229"/>
    </row>
  </sheetData>
  <sheetProtection sheet="1" objects="1" scenarios="1" selectLockedCells="1"/>
  <mergeCells count="111">
    <mergeCell ref="A1:M1"/>
    <mergeCell ref="O39:S40"/>
    <mergeCell ref="O37:S38"/>
    <mergeCell ref="O16:S18"/>
    <mergeCell ref="A2:K2"/>
    <mergeCell ref="B4:D4"/>
    <mergeCell ref="I4:K4"/>
    <mergeCell ref="J40:K40"/>
    <mergeCell ref="E41:F41"/>
    <mergeCell ref="H41:I41"/>
    <mergeCell ref="B14:D15"/>
    <mergeCell ref="K12:L13"/>
    <mergeCell ref="H12:J13"/>
    <mergeCell ref="J17:L17"/>
    <mergeCell ref="H17:I17"/>
    <mergeCell ref="B23:D24"/>
    <mergeCell ref="H23:J24"/>
    <mergeCell ref="E21:F22"/>
    <mergeCell ref="E23:F24"/>
    <mergeCell ref="B6:C6"/>
    <mergeCell ref="D6:F6"/>
    <mergeCell ref="C35:D35"/>
    <mergeCell ref="H39:I39"/>
    <mergeCell ref="H40:I40"/>
    <mergeCell ref="B25:D26"/>
    <mergeCell ref="E35:F35"/>
    <mergeCell ref="C38:D38"/>
    <mergeCell ref="B18:D18"/>
    <mergeCell ref="H43:I43"/>
    <mergeCell ref="J32:K33"/>
    <mergeCell ref="J35:K35"/>
    <mergeCell ref="J37:K37"/>
    <mergeCell ref="C42:D42"/>
    <mergeCell ref="E39:F39"/>
    <mergeCell ref="B32:I33"/>
    <mergeCell ref="B38:B39"/>
    <mergeCell ref="H42:I42"/>
    <mergeCell ref="B36:B37"/>
    <mergeCell ref="H35:I35"/>
    <mergeCell ref="H36:I36"/>
    <mergeCell ref="E42:F42"/>
    <mergeCell ref="H38:I38"/>
    <mergeCell ref="C41:D41"/>
    <mergeCell ref="C37:D37"/>
    <mergeCell ref="C39:D39"/>
    <mergeCell ref="C43:D43"/>
    <mergeCell ref="B40:B41"/>
    <mergeCell ref="J43:K43"/>
    <mergeCell ref="E18:F18"/>
    <mergeCell ref="E7:F7"/>
    <mergeCell ref="H7:J7"/>
    <mergeCell ref="H18:J18"/>
    <mergeCell ref="D17:F17"/>
    <mergeCell ref="B17:C17"/>
    <mergeCell ref="B12:D13"/>
    <mergeCell ref="K14:L15"/>
    <mergeCell ref="H6:I6"/>
    <mergeCell ref="J6:L6"/>
    <mergeCell ref="E8:F9"/>
    <mergeCell ref="K8:L9"/>
    <mergeCell ref="B8:D9"/>
    <mergeCell ref="B10:D11"/>
    <mergeCell ref="B7:D7"/>
    <mergeCell ref="J38:K38"/>
    <mergeCell ref="J36:K36"/>
    <mergeCell ref="E43:F43"/>
    <mergeCell ref="E25:F26"/>
    <mergeCell ref="C36:D36"/>
    <mergeCell ref="P7:Q8"/>
    <mergeCell ref="O21:S22"/>
    <mergeCell ref="O11:S12"/>
    <mergeCell ref="O13:S14"/>
    <mergeCell ref="H8:J9"/>
    <mergeCell ref="K7:L7"/>
    <mergeCell ref="E14:F15"/>
    <mergeCell ref="H14:J15"/>
    <mergeCell ref="O19:S20"/>
    <mergeCell ref="K18:L18"/>
    <mergeCell ref="E19:F20"/>
    <mergeCell ref="E12:F13"/>
    <mergeCell ref="K19:L20"/>
    <mergeCell ref="K21:L22"/>
    <mergeCell ref="H19:J20"/>
    <mergeCell ref="H21:J22"/>
    <mergeCell ref="E10:F11"/>
    <mergeCell ref="K10:L11"/>
    <mergeCell ref="H10:J11"/>
    <mergeCell ref="O29:S29"/>
    <mergeCell ref="O30:S30"/>
    <mergeCell ref="E29:I29"/>
    <mergeCell ref="C29:D30"/>
    <mergeCell ref="E30:I30"/>
    <mergeCell ref="J44:K44"/>
    <mergeCell ref="J45:K45"/>
    <mergeCell ref="C44:I45"/>
    <mergeCell ref="B19:D20"/>
    <mergeCell ref="B21:D22"/>
    <mergeCell ref="H25:J26"/>
    <mergeCell ref="E38:F38"/>
    <mergeCell ref="E40:F40"/>
    <mergeCell ref="J39:K39"/>
    <mergeCell ref="C40:D40"/>
    <mergeCell ref="H37:I37"/>
    <mergeCell ref="E36:F36"/>
    <mergeCell ref="B44:B45"/>
    <mergeCell ref="B42:B43"/>
    <mergeCell ref="E37:F37"/>
    <mergeCell ref="K23:L24"/>
    <mergeCell ref="K25:L26"/>
    <mergeCell ref="J42:K42"/>
    <mergeCell ref="J41:K41"/>
  </mergeCells>
  <printOptions horizontalCentered="1"/>
  <pageMargins left="0.11811023622047245" right="0.11811023622047245" top="0.11811023622047245" bottom="0.11811023622047245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>
    <tabColor theme="7" tint="0.5999900102615356"/>
  </sheetPr>
  <dimension ref="B1:W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.57421875" style="0" customWidth="1"/>
    <col min="2" max="2" width="1.28515625" style="6" customWidth="1"/>
    <col min="3" max="3" width="4.00390625" style="210" customWidth="1"/>
    <col min="4" max="4" width="27.7109375" style="6" customWidth="1"/>
    <col min="5" max="5" width="13.28125" style="6" customWidth="1"/>
    <col min="6" max="6" width="20.8515625" style="2" customWidth="1"/>
    <col min="7" max="7" width="2.7109375" style="6" customWidth="1"/>
    <col min="8" max="8" width="3.57421875" style="210" customWidth="1"/>
    <col min="9" max="9" width="27.7109375" style="6" customWidth="1"/>
    <col min="10" max="10" width="13.28125" style="6" customWidth="1"/>
    <col min="11" max="11" width="20.8515625" style="2" customWidth="1"/>
    <col min="12" max="12" width="2.421875" style="6" customWidth="1"/>
    <col min="13" max="13" width="7.28125" style="2" customWidth="1"/>
    <col min="14" max="14" width="1.57421875" style="6" customWidth="1"/>
    <col min="15" max="15" width="4.140625" style="0" customWidth="1"/>
    <col min="16" max="16" width="11.7109375" style="0" customWidth="1"/>
    <col min="18" max="18" width="11.7109375" style="0" customWidth="1"/>
    <col min="20" max="20" width="11.7109375" style="0" customWidth="1"/>
    <col min="22" max="22" width="11.7109375" style="0" customWidth="1"/>
  </cols>
  <sheetData>
    <row r="1" spans="3:13" s="6" customFormat="1" ht="6.75" customHeight="1">
      <c r="C1" s="210"/>
      <c r="F1" s="2"/>
      <c r="H1" s="210"/>
      <c r="K1" s="2"/>
      <c r="M1" s="2"/>
    </row>
    <row r="2" spans="2:14" s="6" customFormat="1" ht="24.75" customHeight="1">
      <c r="B2" s="196"/>
      <c r="C2" s="197"/>
      <c r="D2" s="1340" t="s">
        <v>194</v>
      </c>
      <c r="E2" s="1340"/>
      <c r="F2" s="1340"/>
      <c r="G2" s="1340"/>
      <c r="H2" s="1340"/>
      <c r="I2" s="1340"/>
      <c r="J2" s="228" t="str">
        <f>Tlačivo_na_zostavy!$T$23</f>
        <v>T - 3</v>
      </c>
      <c r="K2" s="1337" t="str">
        <f>Tlačivo_na_zostavy!$T$19</f>
        <v>Vrútky</v>
      </c>
      <c r="L2" s="1337"/>
      <c r="M2" s="1337"/>
      <c r="N2" s="1337"/>
    </row>
    <row r="3" spans="2:13" s="6" customFormat="1" ht="18" customHeight="1">
      <c r="B3" s="196"/>
      <c r="C3" s="197"/>
      <c r="D3" s="197"/>
      <c r="E3" s="197"/>
      <c r="F3" s="197"/>
      <c r="G3" s="197"/>
      <c r="H3" s="197"/>
      <c r="I3" s="197"/>
      <c r="J3" s="198"/>
      <c r="K3" s="198"/>
      <c r="L3" s="197"/>
      <c r="M3" s="197"/>
    </row>
    <row r="4" spans="2:23" s="6" customFormat="1" ht="24.75" customHeight="1">
      <c r="B4" s="196"/>
      <c r="C4" s="199"/>
      <c r="D4" s="1341" t="s">
        <v>123</v>
      </c>
      <c r="E4" s="1342"/>
      <c r="F4" s="1343"/>
      <c r="G4" s="200"/>
      <c r="H4" s="199"/>
      <c r="I4" s="1341" t="s">
        <v>124</v>
      </c>
      <c r="J4" s="1342"/>
      <c r="K4" s="1343"/>
      <c r="L4" s="199"/>
      <c r="M4" s="199"/>
      <c r="P4" s="1412" t="s">
        <v>43</v>
      </c>
      <c r="Q4" s="1413"/>
      <c r="R4" s="1412" t="s">
        <v>44</v>
      </c>
      <c r="S4" s="1414"/>
      <c r="T4" s="1412" t="s">
        <v>60</v>
      </c>
      <c r="U4" s="1413"/>
      <c r="V4" s="1412" t="s">
        <v>77</v>
      </c>
      <c r="W4" s="1413"/>
    </row>
    <row r="5" spans="2:23" s="6" customFormat="1" ht="12" customHeight="1">
      <c r="B5" s="196"/>
      <c r="C5" s="225"/>
      <c r="D5" s="225"/>
      <c r="E5" s="225"/>
      <c r="F5" s="225"/>
      <c r="G5" s="225"/>
      <c r="H5" s="225"/>
      <c r="I5" s="225"/>
      <c r="J5" s="225"/>
      <c r="K5" s="225"/>
      <c r="L5" s="199"/>
      <c r="M5" s="199"/>
      <c r="P5" s="224"/>
      <c r="Q5" s="224"/>
      <c r="R5" s="224"/>
      <c r="S5" s="224"/>
      <c r="T5" s="224"/>
      <c r="U5" s="224"/>
      <c r="V5" s="224"/>
      <c r="W5" s="224"/>
    </row>
    <row r="6" spans="2:14" s="6" customFormat="1" ht="6.75" customHeight="1" thickBot="1">
      <c r="B6" s="201"/>
      <c r="C6" s="202"/>
      <c r="D6" s="201"/>
      <c r="E6" s="201"/>
      <c r="F6" s="203"/>
      <c r="G6" s="201"/>
      <c r="H6" s="202"/>
      <c r="I6" s="201"/>
      <c r="J6" s="201"/>
      <c r="K6" s="203"/>
      <c r="L6" s="201"/>
      <c r="M6" s="203"/>
      <c r="N6" s="201"/>
    </row>
    <row r="7" spans="2:23" s="6" customFormat="1" ht="25.5" customHeight="1" thickTop="1">
      <c r="B7" s="201"/>
      <c r="C7" s="213" t="s">
        <v>19</v>
      </c>
      <c r="D7" s="372" t="str">
        <f>$P$8</f>
        <v>a1a</v>
      </c>
      <c r="E7" s="281">
        <f>Zap_1_PC_Tu_Vpisovť_Mená!$E$8</f>
        <v>0</v>
      </c>
      <c r="F7" s="282" t="str">
        <f>$P$7</f>
        <v>ŠK Železiarne Podbrezová</v>
      </c>
      <c r="G7" s="204"/>
      <c r="H7" s="213" t="s">
        <v>20</v>
      </c>
      <c r="I7" s="377" t="str">
        <f>$R$8</f>
        <v>b1</v>
      </c>
      <c r="J7" s="277">
        <f>Zap_1_PC_Tu_Vpisovť_Mená!$E$19</f>
        <v>0</v>
      </c>
      <c r="K7" s="278" t="str">
        <f>$R$7</f>
        <v>TJ Rakovice</v>
      </c>
      <c r="L7" s="1344" t="s">
        <v>125</v>
      </c>
      <c r="M7" s="1345"/>
      <c r="N7" s="201"/>
      <c r="P7" s="1348" t="str">
        <f>Zap_1_PC_Tu_Vpisovť_Mená!C36</f>
        <v>ŠK Železiarne Podbrezová</v>
      </c>
      <c r="Q7" s="1349"/>
      <c r="R7" s="1370" t="str">
        <f>Zap_1_PC_Tu_Vpisovť_Mená!E36</f>
        <v>TJ Rakovice</v>
      </c>
      <c r="S7" s="1405"/>
      <c r="T7" s="1387" t="str">
        <f>Zap_1_PC_Tu_Vpisovť_Mená!H36</f>
        <v>MKK Piešťany</v>
      </c>
      <c r="U7" s="1387"/>
      <c r="V7" s="1388" t="str">
        <f>Zap_1_PC_Tu_Vpisovť_Mená!J36</f>
        <v>TJ Lokomotíva Vrútky</v>
      </c>
      <c r="W7" s="1389"/>
    </row>
    <row r="8" spans="2:23" s="6" customFormat="1" ht="25.5" customHeight="1" thickBot="1">
      <c r="B8" s="201"/>
      <c r="C8" s="214" t="s">
        <v>21</v>
      </c>
      <c r="D8" s="373" t="str">
        <f>$T$8</f>
        <v>c1</v>
      </c>
      <c r="E8" s="283" t="e">
        <f>Zap_1_PC_Tu_Vpisovť_Mená!#REF!</f>
        <v>#REF!</v>
      </c>
      <c r="F8" s="284" t="str">
        <f>$T$7</f>
        <v>MKK Piešťany</v>
      </c>
      <c r="G8" s="204"/>
      <c r="H8" s="214" t="s">
        <v>22</v>
      </c>
      <c r="I8" s="378" t="str">
        <f>$V$8</f>
        <v>d1</v>
      </c>
      <c r="J8" s="279">
        <f>Zap_1_PC_Tu_Vpisovť_Mená!$K$8</f>
        <v>0</v>
      </c>
      <c r="K8" s="280" t="str">
        <f>$V$7</f>
        <v>TJ Lokomotíva Vrútky</v>
      </c>
      <c r="L8" s="1346" t="s">
        <v>126</v>
      </c>
      <c r="M8" s="1347"/>
      <c r="N8" s="201"/>
      <c r="P8" s="1360" t="str">
        <f>Zap_1_PC_Tu_Vpisovť_Mená!C37</f>
        <v>a1a</v>
      </c>
      <c r="Q8" s="1361"/>
      <c r="R8" s="1390" t="str">
        <f>Zap_1_PC_Tu_Vpisovť_Mená!E37</f>
        <v>b1</v>
      </c>
      <c r="S8" s="1391"/>
      <c r="T8" s="1392" t="str">
        <f>Zap_1_PC_Tu_Vpisovť_Mená!H37</f>
        <v>c1</v>
      </c>
      <c r="U8" s="1392"/>
      <c r="V8" s="1428" t="str">
        <f>Zap_1_PC_Tu_Vpisovť_Mená!J37</f>
        <v>d1</v>
      </c>
      <c r="W8" s="1429"/>
    </row>
    <row r="9" spans="2:23" s="6" customFormat="1" ht="25.5" customHeight="1" thickTop="1">
      <c r="B9" s="201"/>
      <c r="C9" s="215" t="s">
        <v>19</v>
      </c>
      <c r="D9" s="374" t="str">
        <f>$P$10</f>
        <v>d2</v>
      </c>
      <c r="E9" s="297">
        <f>Zap_1_PC_Tu_Vpisovť_Mená!$K$19</f>
        <v>0</v>
      </c>
      <c r="F9" s="298" t="str">
        <f>$P$9</f>
        <v>TJ Lokomotíva Vrútky</v>
      </c>
      <c r="G9" s="205"/>
      <c r="H9" s="215" t="s">
        <v>20</v>
      </c>
      <c r="I9" s="379" t="str">
        <f>$R$10</f>
        <v>a2</v>
      </c>
      <c r="J9" s="301" t="e">
        <f>Zap_1_PC_Tu_Vpisovť_Mená!#REF!</f>
        <v>#REF!</v>
      </c>
      <c r="K9" s="302" t="str">
        <f>$R$9</f>
        <v>ŠK Železiarne Podbrezová</v>
      </c>
      <c r="L9" s="1354" t="s">
        <v>125</v>
      </c>
      <c r="M9" s="1355"/>
      <c r="N9" s="201"/>
      <c r="P9" s="1350" t="str">
        <f>Zap_1_PC_Tu_Vpisovť_Mená!C38</f>
        <v>TJ Lokomotíva Vrútky</v>
      </c>
      <c r="Q9" s="1351"/>
      <c r="R9" s="1385" t="str">
        <f>Zap_1_PC_Tu_Vpisovť_Mená!E38</f>
        <v>ŠK Železiarne Podbrezová</v>
      </c>
      <c r="S9" s="1386"/>
      <c r="T9" s="1368" t="str">
        <f>Zap_1_PC_Tu_Vpisovť_Mená!H38</f>
        <v>TJ Rakovice</v>
      </c>
      <c r="U9" s="1369"/>
      <c r="V9" s="1370" t="str">
        <f>Zap_1_PC_Tu_Vpisovť_Mená!J38</f>
        <v>MKK Piešťany</v>
      </c>
      <c r="W9" s="1371"/>
    </row>
    <row r="10" spans="2:23" s="6" customFormat="1" ht="25.5" customHeight="1" thickBot="1">
      <c r="B10" s="201"/>
      <c r="C10" s="214" t="s">
        <v>21</v>
      </c>
      <c r="D10" s="375" t="str">
        <f>$T$10</f>
        <v>b2</v>
      </c>
      <c r="E10" s="299">
        <f>Zap_1_PC_Tu_Vpisovť_Mená!$E$10</f>
        <v>0</v>
      </c>
      <c r="F10" s="300" t="str">
        <f>$T$9</f>
        <v>TJ Rakovice</v>
      </c>
      <c r="G10" s="205"/>
      <c r="H10" s="214" t="s">
        <v>22</v>
      </c>
      <c r="I10" s="380" t="str">
        <f>$V$10</f>
        <v>c2</v>
      </c>
      <c r="J10" s="303">
        <f>Zap_1_PC_Tu_Vpisovť_Mená!$E$21</f>
        <v>0</v>
      </c>
      <c r="K10" s="304" t="str">
        <f>$V$9</f>
        <v>MKK Piešťany</v>
      </c>
      <c r="L10" s="1346" t="s">
        <v>126</v>
      </c>
      <c r="M10" s="1347"/>
      <c r="N10" s="201"/>
      <c r="P10" s="1358" t="str">
        <f>Zap_1_PC_Tu_Vpisovť_Mená!C39</f>
        <v>d2</v>
      </c>
      <c r="Q10" s="1359"/>
      <c r="R10" s="1430" t="str">
        <f>Zap_1_PC_Tu_Vpisovť_Mená!E39</f>
        <v>a2</v>
      </c>
      <c r="S10" s="1431"/>
      <c r="T10" s="1409" t="str">
        <f>Zap_1_PC_Tu_Vpisovť_Mená!H39</f>
        <v>b2</v>
      </c>
      <c r="U10" s="1409"/>
      <c r="V10" s="1383" t="str">
        <f>Zap_1_PC_Tu_Vpisovť_Mená!J39</f>
        <v>c2</v>
      </c>
      <c r="W10" s="1384"/>
    </row>
    <row r="11" spans="2:23" s="6" customFormat="1" ht="25.5" customHeight="1" thickTop="1">
      <c r="B11" s="201"/>
      <c r="C11" s="215" t="s">
        <v>19</v>
      </c>
      <c r="D11" s="373" t="str">
        <f>$P$12</f>
        <v>c3</v>
      </c>
      <c r="E11" s="283" t="e">
        <f>Zap_1_PC_Tu_Vpisovť_Mená!#REF!</f>
        <v>#REF!</v>
      </c>
      <c r="F11" s="284" t="str">
        <f>$P$11</f>
        <v>MKK Piešťany</v>
      </c>
      <c r="G11" s="204"/>
      <c r="H11" s="215" t="s">
        <v>20</v>
      </c>
      <c r="I11" s="378" t="str">
        <f>$R$12</f>
        <v>d3</v>
      </c>
      <c r="J11" s="279">
        <f>Zap_1_PC_Tu_Vpisovť_Mená!$K$10</f>
        <v>0</v>
      </c>
      <c r="K11" s="280" t="str">
        <f>$R$11</f>
        <v>TJ Lokomotíva Vrútky</v>
      </c>
      <c r="L11" s="1354" t="s">
        <v>125</v>
      </c>
      <c r="M11" s="1355"/>
      <c r="N11" s="201"/>
      <c r="P11" s="1352" t="str">
        <f>Zap_1_PC_Tu_Vpisovť_Mená!C40</f>
        <v>MKK Piešťany</v>
      </c>
      <c r="Q11" s="1353"/>
      <c r="R11" s="1424" t="str">
        <f>Zap_1_PC_Tu_Vpisovť_Mená!E40</f>
        <v>TJ Lokomotíva Vrútky</v>
      </c>
      <c r="S11" s="1425"/>
      <c r="T11" s="1426" t="str">
        <f>Zap_1_PC_Tu_Vpisovť_Mená!H40</f>
        <v>ŠK Železiarne Podbrezová</v>
      </c>
      <c r="U11" s="1427"/>
      <c r="V11" s="1374" t="str">
        <f>Zap_1_PC_Tu_Vpisovť_Mená!J40</f>
        <v>TJ Rakovice</v>
      </c>
      <c r="W11" s="1375"/>
    </row>
    <row r="12" spans="2:23" s="6" customFormat="1" ht="25.5" customHeight="1" thickBot="1">
      <c r="B12" s="201"/>
      <c r="C12" s="216" t="s">
        <v>21</v>
      </c>
      <c r="D12" s="376" t="str">
        <f>$T$12</f>
        <v>a3</v>
      </c>
      <c r="E12" s="285">
        <f>Zap_1_PC_Tu_Vpisovť_Mená!$K$21</f>
        <v>0</v>
      </c>
      <c r="F12" s="286" t="str">
        <f>$T$11</f>
        <v>ŠK Železiarne Podbrezová</v>
      </c>
      <c r="G12" s="204"/>
      <c r="H12" s="216" t="s">
        <v>22</v>
      </c>
      <c r="I12" s="381" t="str">
        <f>$V$12</f>
        <v>b3</v>
      </c>
      <c r="J12" s="291" t="e">
        <f>Zap_1_PC_Tu_Vpisovť_Mená!#REF!</f>
        <v>#REF!</v>
      </c>
      <c r="K12" s="292" t="str">
        <f>$V$11</f>
        <v>TJ Rakovice</v>
      </c>
      <c r="L12" s="1356" t="s">
        <v>126</v>
      </c>
      <c r="M12" s="1357"/>
      <c r="N12" s="201"/>
      <c r="P12" s="1418" t="str">
        <f>Zap_1_PC_Tu_Vpisovť_Mená!C41</f>
        <v>c3</v>
      </c>
      <c r="Q12" s="1419"/>
      <c r="R12" s="1420" t="str">
        <f>Zap_1_PC_Tu_Vpisovť_Mená!E41</f>
        <v>d3</v>
      </c>
      <c r="S12" s="1421"/>
      <c r="T12" s="1402" t="str">
        <f>Zap_1_PC_Tu_Vpisovť_Mená!H41</f>
        <v>a3</v>
      </c>
      <c r="U12" s="1402"/>
      <c r="V12" s="1422" t="str">
        <f>Zap_1_PC_Tu_Vpisovť_Mená!J41</f>
        <v>b3</v>
      </c>
      <c r="W12" s="1423"/>
    </row>
    <row r="13" spans="2:23" s="6" customFormat="1" ht="15" customHeight="1" thickBot="1" thickTop="1">
      <c r="B13" s="201"/>
      <c r="C13" s="217"/>
      <c r="D13" s="218"/>
      <c r="E13" s="219"/>
      <c r="F13" s="220"/>
      <c r="G13" s="204"/>
      <c r="H13" s="217"/>
      <c r="I13" s="218"/>
      <c r="J13" s="219"/>
      <c r="K13" s="221"/>
      <c r="L13" s="222"/>
      <c r="M13" s="223"/>
      <c r="N13" s="201"/>
      <c r="P13" s="1348" t="str">
        <f>Zap_1_PC_Tu_Vpisovť_Mená!C42</f>
        <v>TJ Rakovice</v>
      </c>
      <c r="Q13" s="1349"/>
      <c r="R13" s="1370" t="str">
        <f>Zap_1_PC_Tu_Vpisovť_Mená!E42</f>
        <v>MKK Piešťany</v>
      </c>
      <c r="S13" s="1405"/>
      <c r="T13" s="1415" t="str">
        <f>Zap_1_PC_Tu_Vpisovť_Mená!H42</f>
        <v>TJ Lokomotíva Vrútky</v>
      </c>
      <c r="U13" s="1416"/>
      <c r="V13" s="1394" t="str">
        <f>Zap_1_PC_Tu_Vpisovť_Mená!J42</f>
        <v>ŠK Železiarne Podbrezová</v>
      </c>
      <c r="W13" s="1417"/>
    </row>
    <row r="14" spans="2:23" s="6" customFormat="1" ht="25.5" customHeight="1" thickBot="1" thickTop="1">
      <c r="B14" s="201"/>
      <c r="C14" s="213" t="s">
        <v>19</v>
      </c>
      <c r="D14" s="382" t="str">
        <f>$P$14</f>
        <v>b4</v>
      </c>
      <c r="E14" s="309">
        <f>Zap_1_PC_Tu_Vpisovť_Mená!$E$12</f>
        <v>0</v>
      </c>
      <c r="F14" s="310" t="str">
        <f>$P$13</f>
        <v>TJ Rakovice</v>
      </c>
      <c r="G14" s="205"/>
      <c r="H14" s="213" t="s">
        <v>20</v>
      </c>
      <c r="I14" s="388" t="str">
        <f>$R$14</f>
        <v>c4</v>
      </c>
      <c r="J14" s="305">
        <f>Zap_1_PC_Tu_Vpisovť_Mená!$E$23</f>
        <v>0</v>
      </c>
      <c r="K14" s="306" t="str">
        <f>$R$13</f>
        <v>MKK Piešťany</v>
      </c>
      <c r="L14" s="1344" t="s">
        <v>125</v>
      </c>
      <c r="M14" s="1345"/>
      <c r="N14" s="201"/>
      <c r="P14" s="1408" t="str">
        <f>Zap_1_PC_Tu_Vpisovť_Mená!C43</f>
        <v>b4</v>
      </c>
      <c r="Q14" s="1409"/>
      <c r="R14" s="1410" t="str">
        <f>Zap_1_PC_Tu_Vpisovť_Mená!E43</f>
        <v>c4</v>
      </c>
      <c r="S14" s="1411"/>
      <c r="T14" s="1339" t="str">
        <f>Zap_1_PC_Tu_Vpisovť_Mená!H43</f>
        <v>d4</v>
      </c>
      <c r="U14" s="1339"/>
      <c r="V14" s="1406" t="str">
        <f>Zap_1_PC_Tu_Vpisovť_Mená!J43</f>
        <v>a4</v>
      </c>
      <c r="W14" s="1407"/>
    </row>
    <row r="15" spans="2:23" s="6" customFormat="1" ht="25.5" customHeight="1" thickTop="1">
      <c r="B15" s="201"/>
      <c r="C15" s="214" t="s">
        <v>21</v>
      </c>
      <c r="D15" s="383" t="str">
        <f>$T$14</f>
        <v>d4</v>
      </c>
      <c r="E15" s="311" t="e">
        <f>Zap_1_PC_Tu_Vpisovť_Mená!#REF!</f>
        <v>#REF!</v>
      </c>
      <c r="F15" s="312" t="str">
        <f>$T$13</f>
        <v>TJ Lokomotíva Vrútky</v>
      </c>
      <c r="G15" s="205"/>
      <c r="H15" s="214" t="s">
        <v>22</v>
      </c>
      <c r="I15" s="389" t="str">
        <f>$V$14</f>
        <v>a4</v>
      </c>
      <c r="J15" s="307">
        <f>Zap_1_PC_Tu_Vpisovť_Mená!$K$12</f>
        <v>0</v>
      </c>
      <c r="K15" s="308" t="str">
        <f>$V$13</f>
        <v>ŠK Železiarne Podbrezová</v>
      </c>
      <c r="L15" s="1346" t="s">
        <v>126</v>
      </c>
      <c r="M15" s="1347"/>
      <c r="N15" s="201"/>
      <c r="P15" s="1380" t="e">
        <f>Zap_1_PC_Tu_Vpisovť_Mená!#REF!</f>
        <v>#REF!</v>
      </c>
      <c r="Q15" s="1381"/>
      <c r="R15" s="1374" t="e">
        <f>Zap_1_PC_Tu_Vpisovť_Mená!#REF!</f>
        <v>#REF!</v>
      </c>
      <c r="S15" s="1382"/>
      <c r="T15" s="1398" t="e">
        <f>Zap_1_PC_Tu_Vpisovť_Mená!#REF!</f>
        <v>#REF!</v>
      </c>
      <c r="U15" s="1398"/>
      <c r="V15" s="1399" t="e">
        <f>Zap_1_PC_Tu_Vpisovť_Mená!#REF!</f>
        <v>#REF!</v>
      </c>
      <c r="W15" s="1400"/>
    </row>
    <row r="16" spans="2:23" s="6" customFormat="1" ht="25.5" customHeight="1" thickBot="1">
      <c r="B16" s="201"/>
      <c r="C16" s="215" t="s">
        <v>19</v>
      </c>
      <c r="D16" s="384" t="e">
        <f>$P$16</f>
        <v>#REF!</v>
      </c>
      <c r="E16" s="287">
        <f>Zap_1_PC_Tu_Vpisovť_Mená!$K$23</f>
        <v>0</v>
      </c>
      <c r="F16" s="288" t="e">
        <f>$P$15</f>
        <v>#REF!</v>
      </c>
      <c r="G16" s="204"/>
      <c r="H16" s="215" t="s">
        <v>20</v>
      </c>
      <c r="I16" s="390" t="e">
        <f>$R$16</f>
        <v>#REF!</v>
      </c>
      <c r="J16" s="293" t="e">
        <f>Zap_1_PC_Tu_Vpisovť_Mená!#REF!</f>
        <v>#REF!</v>
      </c>
      <c r="K16" s="294" t="e">
        <f>$R$15</f>
        <v>#REF!</v>
      </c>
      <c r="L16" s="1354" t="s">
        <v>125</v>
      </c>
      <c r="M16" s="1355"/>
      <c r="N16" s="201"/>
      <c r="P16" s="1401" t="e">
        <f>Zap_1_PC_Tu_Vpisovť_Mená!#REF!</f>
        <v>#REF!</v>
      </c>
      <c r="Q16" s="1402"/>
      <c r="R16" s="1403" t="e">
        <f>Zap_1_PC_Tu_Vpisovť_Mená!#REF!</f>
        <v>#REF!</v>
      </c>
      <c r="S16" s="1404"/>
      <c r="T16" s="1361" t="e">
        <f>Zap_1_PC_Tu_Vpisovť_Mená!#REF!</f>
        <v>#REF!</v>
      </c>
      <c r="U16" s="1361"/>
      <c r="V16" s="1372" t="e">
        <f>Zap_1_PC_Tu_Vpisovť_Mená!#REF!</f>
        <v>#REF!</v>
      </c>
      <c r="W16" s="1373"/>
    </row>
    <row r="17" spans="2:23" s="6" customFormat="1" ht="25.5" customHeight="1" thickTop="1">
      <c r="B17" s="201"/>
      <c r="C17" s="214" t="s">
        <v>21</v>
      </c>
      <c r="D17" s="385" t="e">
        <f>$T$16</f>
        <v>#REF!</v>
      </c>
      <c r="E17" s="289">
        <f>Zap_1_PC_Tu_Vpisovť_Mená!$E$14</f>
        <v>0</v>
      </c>
      <c r="F17" s="290" t="e">
        <f>$T$15</f>
        <v>#REF!</v>
      </c>
      <c r="G17" s="204"/>
      <c r="H17" s="214" t="s">
        <v>22</v>
      </c>
      <c r="I17" s="391" t="e">
        <f>$V$16</f>
        <v>#REF!</v>
      </c>
      <c r="J17" s="295">
        <f>Zap_1_PC_Tu_Vpisovť_Mená!$E$25</f>
        <v>0</v>
      </c>
      <c r="K17" s="296" t="e">
        <f>$V$15</f>
        <v>#REF!</v>
      </c>
      <c r="L17" s="1346" t="s">
        <v>126</v>
      </c>
      <c r="M17" s="1347"/>
      <c r="N17" s="201"/>
      <c r="P17" s="1393" t="e">
        <f>Zap_1_PC_Tu_Vpisovť_Mená!#REF!</f>
        <v>#REF!</v>
      </c>
      <c r="Q17" s="1387"/>
      <c r="R17" s="1394" t="e">
        <f>Zap_1_PC_Tu_Vpisovť_Mená!#REF!</f>
        <v>#REF!</v>
      </c>
      <c r="S17" s="1395"/>
      <c r="T17" s="1351" t="e">
        <f>Zap_1_PC_Tu_Vpisovť_Mená!#REF!</f>
        <v>#REF!</v>
      </c>
      <c r="U17" s="1351"/>
      <c r="V17" s="1396" t="e">
        <f>Zap_1_PC_Tu_Vpisovť_Mená!#REF!</f>
        <v>#REF!</v>
      </c>
      <c r="W17" s="1397"/>
    </row>
    <row r="18" spans="2:23" s="6" customFormat="1" ht="25.5" customHeight="1" thickBot="1">
      <c r="B18" s="201"/>
      <c r="C18" s="215" t="s">
        <v>19</v>
      </c>
      <c r="D18" s="386" t="e">
        <f>$P$18</f>
        <v>#REF!</v>
      </c>
      <c r="E18" s="313" t="e">
        <f>Zap_1_PC_Tu_Vpisovť_Mená!#REF!</f>
        <v>#REF!</v>
      </c>
      <c r="F18" s="314" t="e">
        <f>$P$17</f>
        <v>#REF!</v>
      </c>
      <c r="G18" s="204"/>
      <c r="H18" s="215" t="s">
        <v>20</v>
      </c>
      <c r="I18" s="392" t="e">
        <f>$R$18</f>
        <v>#REF!</v>
      </c>
      <c r="J18" s="317">
        <f>Zap_1_PC_Tu_Vpisovť_Mená!$K$14</f>
        <v>0</v>
      </c>
      <c r="K18" s="318" t="e">
        <f>$R$17</f>
        <v>#REF!</v>
      </c>
      <c r="L18" s="1354" t="s">
        <v>125</v>
      </c>
      <c r="M18" s="1355"/>
      <c r="N18" s="201"/>
      <c r="P18" s="1338" t="e">
        <f>Zap_1_PC_Tu_Vpisovť_Mená!#REF!</f>
        <v>#REF!</v>
      </c>
      <c r="Q18" s="1339"/>
      <c r="R18" s="1376" t="e">
        <f>Zap_1_PC_Tu_Vpisovť_Mená!#REF!</f>
        <v>#REF!</v>
      </c>
      <c r="S18" s="1377"/>
      <c r="T18" s="1359" t="e">
        <f>Zap_1_PC_Tu_Vpisovť_Mená!#REF!</f>
        <v>#REF!</v>
      </c>
      <c r="U18" s="1359"/>
      <c r="V18" s="1378" t="e">
        <f>Zap_1_PC_Tu_Vpisovť_Mená!#REF!</f>
        <v>#REF!</v>
      </c>
      <c r="W18" s="1379"/>
    </row>
    <row r="19" spans="2:14" s="6" customFormat="1" ht="25.5" customHeight="1" thickBot="1" thickTop="1">
      <c r="B19" s="201"/>
      <c r="C19" s="216" t="s">
        <v>21</v>
      </c>
      <c r="D19" s="387" t="e">
        <f>$T$18</f>
        <v>#REF!</v>
      </c>
      <c r="E19" s="315">
        <f>Zap_1_PC_Tu_Vpisovť_Mená!$K$25</f>
        <v>0</v>
      </c>
      <c r="F19" s="316" t="e">
        <f>$T$17</f>
        <v>#REF!</v>
      </c>
      <c r="G19" s="204"/>
      <c r="H19" s="216" t="s">
        <v>22</v>
      </c>
      <c r="I19" s="393" t="e">
        <f>$V$18</f>
        <v>#REF!</v>
      </c>
      <c r="J19" s="319" t="e">
        <f>Zap_1_PC_Tu_Vpisovť_Mená!#REF!</f>
        <v>#REF!</v>
      </c>
      <c r="K19" s="320" t="e">
        <f>$V$17</f>
        <v>#REF!</v>
      </c>
      <c r="L19" s="1356" t="s">
        <v>126</v>
      </c>
      <c r="M19" s="1357"/>
      <c r="N19" s="201"/>
    </row>
    <row r="20" spans="2:14" s="6" customFormat="1" ht="6.75" customHeight="1" thickTop="1">
      <c r="B20" s="201"/>
      <c r="C20" s="206"/>
      <c r="D20" s="207"/>
      <c r="E20" s="207"/>
      <c r="F20" s="208"/>
      <c r="G20" s="201"/>
      <c r="H20" s="206"/>
      <c r="I20" s="207"/>
      <c r="J20" s="207"/>
      <c r="K20" s="208"/>
      <c r="L20" s="201"/>
      <c r="M20" s="209"/>
      <c r="N20" s="201"/>
    </row>
    <row r="21" spans="3:13" s="6" customFormat="1" ht="12.75">
      <c r="C21" s="210"/>
      <c r="F21" s="2"/>
      <c r="H21" s="210"/>
      <c r="K21" s="2"/>
      <c r="M21" s="2"/>
    </row>
    <row r="22" spans="3:13" s="6" customFormat="1" ht="12.75">
      <c r="C22" s="210"/>
      <c r="F22" s="2"/>
      <c r="H22" s="210"/>
      <c r="K22"/>
      <c r="M22" s="2"/>
    </row>
    <row r="23" spans="3:13" s="6" customFormat="1" ht="13.5" thickBot="1">
      <c r="C23" s="210"/>
      <c r="F23" s="2"/>
      <c r="H23" s="210"/>
      <c r="K23"/>
      <c r="M23" s="2"/>
    </row>
    <row r="24" spans="3:13" s="6" customFormat="1" ht="12.75" customHeight="1">
      <c r="C24" s="210"/>
      <c r="D24" s="1362" t="s">
        <v>132</v>
      </c>
      <c r="E24" s="1363"/>
      <c r="F24" s="1363"/>
      <c r="G24" s="1363"/>
      <c r="H24" s="1363"/>
      <c r="I24" s="1363"/>
      <c r="J24" s="1364"/>
      <c r="K24"/>
      <c r="M24" s="2"/>
    </row>
    <row r="25" spans="3:13" s="6" customFormat="1" ht="13.5" customHeight="1" thickBot="1">
      <c r="C25" s="210"/>
      <c r="D25" s="1365"/>
      <c r="E25" s="1366"/>
      <c r="F25" s="1366"/>
      <c r="G25" s="1366"/>
      <c r="H25" s="1366"/>
      <c r="I25" s="1366"/>
      <c r="J25" s="1367"/>
      <c r="K25"/>
      <c r="M25" s="2"/>
    </row>
  </sheetData>
  <sheetProtection selectLockedCells="1" selectUnlockedCells="1"/>
  <mergeCells count="69">
    <mergeCell ref="P4:Q4"/>
    <mergeCell ref="R4:S4"/>
    <mergeCell ref="T4:U4"/>
    <mergeCell ref="V4:W4"/>
    <mergeCell ref="T13:U13"/>
    <mergeCell ref="V13:W13"/>
    <mergeCell ref="P12:Q12"/>
    <mergeCell ref="R12:S12"/>
    <mergeCell ref="T12:U12"/>
    <mergeCell ref="V12:W12"/>
    <mergeCell ref="R11:S11"/>
    <mergeCell ref="T11:U11"/>
    <mergeCell ref="V8:W8"/>
    <mergeCell ref="R7:S7"/>
    <mergeCell ref="R10:S10"/>
    <mergeCell ref="T10:U10"/>
    <mergeCell ref="P17:Q17"/>
    <mergeCell ref="R17:S17"/>
    <mergeCell ref="T17:U17"/>
    <mergeCell ref="V17:W17"/>
    <mergeCell ref="P13:Q13"/>
    <mergeCell ref="T15:U15"/>
    <mergeCell ref="V15:W15"/>
    <mergeCell ref="P16:Q16"/>
    <mergeCell ref="R16:S16"/>
    <mergeCell ref="T16:U16"/>
    <mergeCell ref="R13:S13"/>
    <mergeCell ref="V14:W14"/>
    <mergeCell ref="P14:Q14"/>
    <mergeCell ref="R14:S14"/>
    <mergeCell ref="T14:U14"/>
    <mergeCell ref="V10:W10"/>
    <mergeCell ref="R9:S9"/>
    <mergeCell ref="T7:U7"/>
    <mergeCell ref="V7:W7"/>
    <mergeCell ref="R8:S8"/>
    <mergeCell ref="T8:U8"/>
    <mergeCell ref="P8:Q8"/>
    <mergeCell ref="D24:J25"/>
    <mergeCell ref="T9:U9"/>
    <mergeCell ref="V9:W9"/>
    <mergeCell ref="V16:W16"/>
    <mergeCell ref="V11:W11"/>
    <mergeCell ref="L18:M18"/>
    <mergeCell ref="L19:M19"/>
    <mergeCell ref="L14:M14"/>
    <mergeCell ref="L15:M15"/>
    <mergeCell ref="L16:M16"/>
    <mergeCell ref="R18:S18"/>
    <mergeCell ref="T18:U18"/>
    <mergeCell ref="V18:W18"/>
    <mergeCell ref="P15:Q15"/>
    <mergeCell ref="R15:S15"/>
    <mergeCell ref="K2:N2"/>
    <mergeCell ref="P18:Q18"/>
    <mergeCell ref="D2:I2"/>
    <mergeCell ref="D4:F4"/>
    <mergeCell ref="I4:K4"/>
    <mergeCell ref="L7:M7"/>
    <mergeCell ref="L8:M8"/>
    <mergeCell ref="L17:M17"/>
    <mergeCell ref="P7:Q7"/>
    <mergeCell ref="P9:Q9"/>
    <mergeCell ref="P11:Q11"/>
    <mergeCell ref="L10:M10"/>
    <mergeCell ref="L11:M11"/>
    <mergeCell ref="L12:M12"/>
    <mergeCell ref="P10:Q10"/>
    <mergeCell ref="L9:M9"/>
  </mergeCells>
  <printOptions/>
  <pageMargins left="0.11811023622047245" right="0.11811023622047245" top="0.7480314960629921" bottom="0.7480314960629921" header="0.31496062992125984" footer="0.31496062992125984"/>
  <pageSetup blackAndWhite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>
    <tabColor rgb="FF00B0F0"/>
  </sheetPr>
  <dimension ref="A1:S133"/>
  <sheetViews>
    <sheetView zoomScale="75" zoomScaleNormal="75" zoomScalePageLayoutView="0" workbookViewId="0" topLeftCell="A1">
      <selection activeCell="D2" sqref="D2"/>
    </sheetView>
  </sheetViews>
  <sheetFormatPr defaultColWidth="9.140625" defaultRowHeight="12.75"/>
  <cols>
    <col min="1" max="1" width="2.8515625" style="408" customWidth="1"/>
    <col min="2" max="2" width="30.7109375" style="408" customWidth="1"/>
    <col min="3" max="3" width="3.7109375" style="409" customWidth="1"/>
    <col min="4" max="4" width="9.7109375" style="408" customWidth="1"/>
    <col min="5" max="5" width="6.57421875" style="408" customWidth="1"/>
    <col min="6" max="6" width="9.7109375" style="408" customWidth="1"/>
    <col min="7" max="7" width="11.28125" style="408" customWidth="1"/>
    <col min="8" max="8" width="1.7109375" style="408" customWidth="1"/>
    <col min="9" max="9" width="29.421875" style="408" customWidth="1"/>
    <col min="10" max="10" width="3.7109375" style="409" customWidth="1"/>
    <col min="11" max="11" width="9.7109375" style="408" customWidth="1"/>
    <col min="12" max="12" width="6.57421875" style="408" customWidth="1"/>
    <col min="13" max="13" width="9.7109375" style="408" customWidth="1"/>
    <col min="14" max="14" width="11.28125" style="408" customWidth="1"/>
    <col min="15" max="15" width="2.8515625" style="408" customWidth="1"/>
    <col min="16" max="18" width="9.140625" style="443" customWidth="1"/>
    <col min="19" max="19" width="14.421875" style="443" customWidth="1"/>
    <col min="20" max="16384" width="9.140625" style="443" customWidth="1"/>
  </cols>
  <sheetData>
    <row r="1" spans="3:19" s="408" customFormat="1" ht="15">
      <c r="C1" s="409"/>
      <c r="J1" s="409"/>
      <c r="P1" s="1443"/>
      <c r="Q1" s="1443"/>
      <c r="R1" s="1443"/>
      <c r="S1" s="1443"/>
    </row>
    <row r="2" spans="3:19" s="408" customFormat="1" ht="15">
      <c r="C2" s="409"/>
      <c r="J2" s="409"/>
      <c r="P2" s="1443"/>
      <c r="Q2" s="1443"/>
      <c r="R2" s="1443"/>
      <c r="S2" s="1443"/>
    </row>
    <row r="3" spans="2:10" s="408" customFormat="1" ht="15.75" customHeight="1" thickBot="1">
      <c r="B3" s="990" t="str">
        <f>Tlačivo_na_zostavy!$V$23</f>
        <v>2022 - 23.</v>
      </c>
      <c r="C3" s="409"/>
      <c r="J3" s="409"/>
    </row>
    <row r="4" spans="2:19" s="408" customFormat="1" ht="21" customHeight="1">
      <c r="B4" s="986"/>
      <c r="C4" s="409"/>
      <c r="D4" s="987" t="s">
        <v>179</v>
      </c>
      <c r="E4" s="988"/>
      <c r="F4" s="988"/>
      <c r="G4" s="988"/>
      <c r="H4" s="988"/>
      <c r="I4" s="988"/>
      <c r="J4" s="991" t="str">
        <f>Tlačivo_na_zostavy!$T$19</f>
        <v>Vrútky</v>
      </c>
      <c r="K4" s="991"/>
      <c r="L4" s="991"/>
      <c r="M4" s="989">
        <f>Tlačivo_na_zostavy!$V$21</f>
        <v>45017</v>
      </c>
      <c r="N4" s="989"/>
      <c r="P4" s="1437" t="s">
        <v>262</v>
      </c>
      <c r="Q4" s="1438"/>
      <c r="R4" s="1438"/>
      <c r="S4" s="1439"/>
    </row>
    <row r="5" spans="1:19" s="408" customFormat="1" ht="15.75" customHeight="1" thickBot="1">
      <c r="A5" s="410"/>
      <c r="B5" s="986"/>
      <c r="C5" s="411"/>
      <c r="J5" s="411"/>
      <c r="K5" s="412"/>
      <c r="L5" s="411"/>
      <c r="P5" s="1440"/>
      <c r="Q5" s="1441"/>
      <c r="R5" s="1441"/>
      <c r="S5" s="1442"/>
    </row>
    <row r="6" spans="1:19" s="408" customFormat="1" ht="15.75" customHeight="1">
      <c r="A6" s="410"/>
      <c r="B6" s="986" t="str">
        <f>Tlačivo_na_zostavy!$T$23</f>
        <v>T - 3</v>
      </c>
      <c r="C6" s="411"/>
      <c r="J6" s="411"/>
      <c r="K6" s="412"/>
      <c r="L6" s="411"/>
      <c r="P6" s="1450" t="s">
        <v>310</v>
      </c>
      <c r="Q6" s="1451"/>
      <c r="R6" s="1451"/>
      <c r="S6" s="1452"/>
    </row>
    <row r="7" spans="2:19" s="408" customFormat="1" ht="15.75" customHeight="1">
      <c r="B7" s="986"/>
      <c r="C7" s="409"/>
      <c r="D7" s="415"/>
      <c r="E7" s="415"/>
      <c r="F7" s="415"/>
      <c r="G7" s="415"/>
      <c r="J7" s="409"/>
      <c r="K7" s="415"/>
      <c r="L7" s="415"/>
      <c r="M7" s="415"/>
      <c r="N7" s="415"/>
      <c r="P7" s="1434"/>
      <c r="Q7" s="1435"/>
      <c r="R7" s="1435"/>
      <c r="S7" s="1436"/>
    </row>
    <row r="8" spans="2:19" s="408" customFormat="1" ht="15.75" customHeight="1" thickBot="1">
      <c r="B8" s="986"/>
      <c r="C8" s="409"/>
      <c r="D8" s="416"/>
      <c r="E8" s="416"/>
      <c r="F8" s="416"/>
      <c r="G8" s="416"/>
      <c r="J8" s="409"/>
      <c r="K8" s="416"/>
      <c r="L8" s="416"/>
      <c r="M8" s="416"/>
      <c r="N8" s="416"/>
      <c r="P8" s="1453" t="s">
        <v>321</v>
      </c>
      <c r="Q8" s="1435"/>
      <c r="R8" s="1435"/>
      <c r="S8" s="1436"/>
    </row>
    <row r="9" spans="2:19" s="408" customFormat="1" ht="15.75" thickBot="1">
      <c r="B9" s="417"/>
      <c r="C9" s="409"/>
      <c r="D9" s="418" t="s">
        <v>3</v>
      </c>
      <c r="E9" s="419" t="s">
        <v>6</v>
      </c>
      <c r="F9" s="419" t="s">
        <v>45</v>
      </c>
      <c r="G9" s="420" t="s">
        <v>46</v>
      </c>
      <c r="I9" s="417"/>
      <c r="J9" s="409"/>
      <c r="K9" s="418" t="s">
        <v>3</v>
      </c>
      <c r="L9" s="419" t="s">
        <v>6</v>
      </c>
      <c r="M9" s="419" t="s">
        <v>45</v>
      </c>
      <c r="N9" s="420" t="s">
        <v>46</v>
      </c>
      <c r="P9" s="1434"/>
      <c r="Q9" s="1435"/>
      <c r="R9" s="1435"/>
      <c r="S9" s="1436"/>
    </row>
    <row r="10" spans="2:19" s="408" customFormat="1" ht="24.75" customHeight="1">
      <c r="B10" s="981" t="str">
        <f>Opr_Set_Bod!B10</f>
        <v>a1a</v>
      </c>
      <c r="C10" s="516" t="s">
        <v>260</v>
      </c>
      <c r="D10" s="422"/>
      <c r="E10" s="422"/>
      <c r="F10" s="422"/>
      <c r="G10" s="423"/>
      <c r="H10" s="424"/>
      <c r="I10" s="983" t="str">
        <f>Opr_Set_Bod!J10</f>
        <v>b1</v>
      </c>
      <c r="J10" s="516" t="s">
        <v>205</v>
      </c>
      <c r="K10" s="422"/>
      <c r="L10" s="422"/>
      <c r="M10" s="422"/>
      <c r="N10" s="425"/>
      <c r="P10" s="1434" t="s">
        <v>313</v>
      </c>
      <c r="Q10" s="1435"/>
      <c r="R10" s="1435"/>
      <c r="S10" s="1436"/>
    </row>
    <row r="11" spans="2:19" s="408" customFormat="1" ht="24.75" customHeight="1" thickBot="1">
      <c r="B11" s="982"/>
      <c r="C11" s="517" t="s">
        <v>205</v>
      </c>
      <c r="D11" s="427"/>
      <c r="E11" s="427"/>
      <c r="F11" s="427"/>
      <c r="G11" s="428"/>
      <c r="H11" s="424"/>
      <c r="I11" s="984"/>
      <c r="J11" s="517" t="s">
        <v>260</v>
      </c>
      <c r="K11" s="427"/>
      <c r="L11" s="427"/>
      <c r="M11" s="427"/>
      <c r="N11" s="429"/>
      <c r="P11" s="1454" t="s">
        <v>314</v>
      </c>
      <c r="Q11" s="1455"/>
      <c r="R11" s="1455"/>
      <c r="S11" s="1456"/>
    </row>
    <row r="12" spans="2:14" s="408" customFormat="1" ht="24.75" customHeight="1" thickBot="1">
      <c r="B12" s="982"/>
      <c r="C12" s="517" t="s">
        <v>203</v>
      </c>
      <c r="D12" s="427"/>
      <c r="E12" s="427"/>
      <c r="F12" s="427"/>
      <c r="G12" s="428"/>
      <c r="H12" s="424"/>
      <c r="I12" s="984"/>
      <c r="J12" s="517" t="s">
        <v>204</v>
      </c>
      <c r="K12" s="427"/>
      <c r="L12" s="427"/>
      <c r="M12" s="427"/>
      <c r="N12" s="429"/>
    </row>
    <row r="13" spans="2:19" s="408" customFormat="1" ht="24.75" customHeight="1" thickBot="1">
      <c r="B13" s="430" t="str">
        <f>Opr_Set_Bod!B13</f>
        <v>ŠK Železiarne Podbrezová</v>
      </c>
      <c r="C13" s="518" t="s">
        <v>204</v>
      </c>
      <c r="D13" s="432"/>
      <c r="E13" s="432"/>
      <c r="F13" s="432"/>
      <c r="G13" s="433"/>
      <c r="H13" s="424"/>
      <c r="I13" s="434" t="str">
        <f>Opr_Set_Bod!J13</f>
        <v>TJ Rakovice</v>
      </c>
      <c r="J13" s="518" t="s">
        <v>203</v>
      </c>
      <c r="K13" s="432"/>
      <c r="L13" s="432"/>
      <c r="M13" s="432"/>
      <c r="N13" s="435"/>
      <c r="P13" s="1444" t="s">
        <v>317</v>
      </c>
      <c r="Q13" s="1445"/>
      <c r="R13" s="1445"/>
      <c r="S13" s="1446"/>
    </row>
    <row r="14" spans="2:19" s="408" customFormat="1" ht="15.75" thickBot="1">
      <c r="B14" s="519"/>
      <c r="C14" s="520"/>
      <c r="D14" s="436"/>
      <c r="E14" s="437"/>
      <c r="G14" s="424"/>
      <c r="H14" s="424"/>
      <c r="I14" s="522"/>
      <c r="J14" s="520"/>
      <c r="K14" s="436"/>
      <c r="L14" s="437"/>
      <c r="P14" s="1447"/>
      <c r="Q14" s="1448"/>
      <c r="R14" s="1448"/>
      <c r="S14" s="1449"/>
    </row>
    <row r="15" spans="2:12" s="408" customFormat="1" ht="15.75" thickBot="1">
      <c r="B15" s="519"/>
      <c r="C15" s="520"/>
      <c r="D15" s="438"/>
      <c r="E15" s="439"/>
      <c r="G15" s="424"/>
      <c r="H15" s="424"/>
      <c r="I15" s="522"/>
      <c r="J15" s="520"/>
      <c r="K15" s="438"/>
      <c r="L15" s="439"/>
    </row>
    <row r="16" spans="2:10" s="408" customFormat="1" ht="15">
      <c r="B16" s="519"/>
      <c r="C16" s="520"/>
      <c r="G16" s="424"/>
      <c r="H16" s="424"/>
      <c r="I16" s="522"/>
      <c r="J16" s="520"/>
    </row>
    <row r="17" spans="2:10" s="408" customFormat="1" ht="15">
      <c r="B17" s="519"/>
      <c r="C17" s="520"/>
      <c r="G17" s="424"/>
      <c r="H17" s="424"/>
      <c r="I17" s="522"/>
      <c r="J17" s="520"/>
    </row>
    <row r="18" spans="2:10" s="408" customFormat="1" ht="15">
      <c r="B18" s="519"/>
      <c r="C18" s="520"/>
      <c r="G18" s="424"/>
      <c r="H18" s="424"/>
      <c r="I18" s="522"/>
      <c r="J18" s="520"/>
    </row>
    <row r="19" spans="2:10" s="408" customFormat="1" ht="15">
      <c r="B19" s="519"/>
      <c r="C19" s="520"/>
      <c r="G19" s="424"/>
      <c r="H19" s="424"/>
      <c r="I19" s="522"/>
      <c r="J19" s="520"/>
    </row>
    <row r="20" spans="2:10" s="408" customFormat="1" ht="15.75" thickBot="1">
      <c r="B20" s="519"/>
      <c r="C20" s="520"/>
      <c r="D20" s="416"/>
      <c r="G20" s="424"/>
      <c r="H20" s="424"/>
      <c r="I20" s="522"/>
      <c r="J20" s="520"/>
    </row>
    <row r="21" spans="2:14" s="408" customFormat="1" ht="15.75" thickBot="1">
      <c r="B21" s="521"/>
      <c r="C21" s="520"/>
      <c r="D21" s="418" t="s">
        <v>3</v>
      </c>
      <c r="E21" s="419" t="s">
        <v>6</v>
      </c>
      <c r="F21" s="419" t="s">
        <v>45</v>
      </c>
      <c r="G21" s="440" t="s">
        <v>46</v>
      </c>
      <c r="H21" s="424"/>
      <c r="I21" s="523"/>
      <c r="J21" s="520"/>
      <c r="K21" s="442" t="s">
        <v>3</v>
      </c>
      <c r="L21" s="419" t="s">
        <v>6</v>
      </c>
      <c r="M21" s="419" t="s">
        <v>45</v>
      </c>
      <c r="N21" s="420" t="s">
        <v>46</v>
      </c>
    </row>
    <row r="22" spans="2:14" s="408" customFormat="1" ht="24.75" customHeight="1">
      <c r="B22" s="981" t="str">
        <f>Opr_Set_Bod!B20</f>
        <v>c1</v>
      </c>
      <c r="C22" s="516" t="s">
        <v>204</v>
      </c>
      <c r="D22" s="422"/>
      <c r="E22" s="422"/>
      <c r="F22" s="422"/>
      <c r="G22" s="423"/>
      <c r="H22" s="424"/>
      <c r="I22" s="983" t="str">
        <f>Opr_Set_Bod!J20</f>
        <v>d1</v>
      </c>
      <c r="J22" s="516" t="s">
        <v>203</v>
      </c>
      <c r="K22" s="422"/>
      <c r="L22" s="422"/>
      <c r="M22" s="422"/>
      <c r="N22" s="425"/>
    </row>
    <row r="23" spans="2:14" s="408" customFormat="1" ht="24.75" customHeight="1">
      <c r="B23" s="982"/>
      <c r="C23" s="517" t="s">
        <v>203</v>
      </c>
      <c r="D23" s="427"/>
      <c r="E23" s="427"/>
      <c r="F23" s="427"/>
      <c r="G23" s="428"/>
      <c r="H23" s="424"/>
      <c r="I23" s="984"/>
      <c r="J23" s="517" t="s">
        <v>204</v>
      </c>
      <c r="K23" s="427"/>
      <c r="L23" s="427"/>
      <c r="M23" s="427"/>
      <c r="N23" s="429"/>
    </row>
    <row r="24" spans="2:14" s="408" customFormat="1" ht="24.75" customHeight="1">
      <c r="B24" s="982"/>
      <c r="C24" s="517" t="s">
        <v>205</v>
      </c>
      <c r="D24" s="427"/>
      <c r="E24" s="427"/>
      <c r="F24" s="427"/>
      <c r="G24" s="428"/>
      <c r="H24" s="424"/>
      <c r="I24" s="984"/>
      <c r="J24" s="517" t="s">
        <v>260</v>
      </c>
      <c r="K24" s="427"/>
      <c r="L24" s="427"/>
      <c r="M24" s="427"/>
      <c r="N24" s="429"/>
    </row>
    <row r="25" spans="2:14" s="408" customFormat="1" ht="24.75" customHeight="1" thickBot="1">
      <c r="B25" s="430" t="str">
        <f>Opr_Set_Bod!B23</f>
        <v>MKK Piešťany</v>
      </c>
      <c r="C25" s="518" t="s">
        <v>260</v>
      </c>
      <c r="D25" s="432"/>
      <c r="E25" s="432"/>
      <c r="F25" s="432"/>
      <c r="G25" s="433"/>
      <c r="H25" s="424"/>
      <c r="I25" s="434" t="str">
        <f>Opr_Set_Bod!J23</f>
        <v>TJ Lokomotíva Vrútky</v>
      </c>
      <c r="J25" s="518" t="s">
        <v>205</v>
      </c>
      <c r="K25" s="432"/>
      <c r="L25" s="432"/>
      <c r="M25" s="432"/>
      <c r="N25" s="435"/>
    </row>
    <row r="26" spans="3:12" s="408" customFormat="1" ht="15">
      <c r="C26" s="409"/>
      <c r="D26" s="436"/>
      <c r="E26" s="437"/>
      <c r="G26" s="424"/>
      <c r="H26" s="424"/>
      <c r="I26" s="424"/>
      <c r="J26" s="409"/>
      <c r="K26" s="436"/>
      <c r="L26" s="437"/>
    </row>
    <row r="27" spans="3:12" s="408" customFormat="1" ht="15.75" thickBot="1">
      <c r="C27" s="409"/>
      <c r="D27" s="438"/>
      <c r="E27" s="439"/>
      <c r="G27" s="424"/>
      <c r="H27" s="424"/>
      <c r="I27" s="424"/>
      <c r="J27" s="409"/>
      <c r="K27" s="438"/>
      <c r="L27" s="439"/>
    </row>
    <row r="28" spans="3:10" s="408" customFormat="1" ht="15">
      <c r="C28" s="409"/>
      <c r="G28" s="424"/>
      <c r="H28" s="424"/>
      <c r="I28" s="424"/>
      <c r="J28" s="409"/>
    </row>
    <row r="29" spans="3:10" s="408" customFormat="1" ht="15">
      <c r="C29" s="409"/>
      <c r="G29" s="424"/>
      <c r="H29" s="424"/>
      <c r="I29" s="424"/>
      <c r="J29" s="409"/>
    </row>
    <row r="30" spans="3:10" s="408" customFormat="1" ht="15">
      <c r="C30" s="409"/>
      <c r="G30" s="424"/>
      <c r="H30" s="424"/>
      <c r="J30" s="409"/>
    </row>
    <row r="31" spans="3:10" s="408" customFormat="1" ht="15">
      <c r="C31" s="409"/>
      <c r="G31" s="424"/>
      <c r="H31" s="424"/>
      <c r="I31" s="424"/>
      <c r="J31" s="409"/>
    </row>
    <row r="32" spans="3:10" s="408" customFormat="1" ht="15">
      <c r="C32" s="409"/>
      <c r="F32" s="985" t="s">
        <v>73</v>
      </c>
      <c r="G32" s="985"/>
      <c r="H32" s="985"/>
      <c r="I32" s="444"/>
      <c r="J32" s="409"/>
    </row>
    <row r="33" spans="3:10" s="408" customFormat="1" ht="15">
      <c r="C33" s="409"/>
      <c r="G33" s="424"/>
      <c r="H33" s="424"/>
      <c r="J33" s="409"/>
    </row>
    <row r="34" spans="3:10" s="408" customFormat="1" ht="15">
      <c r="C34" s="409"/>
      <c r="J34" s="409"/>
    </row>
    <row r="35" spans="3:10" s="408" customFormat="1" ht="15">
      <c r="C35" s="409"/>
      <c r="J35" s="409"/>
    </row>
    <row r="36" spans="2:10" s="408" customFormat="1" ht="15.75" customHeight="1">
      <c r="B36" s="986" t="str">
        <f>$B$3</f>
        <v>2022 - 23.</v>
      </c>
      <c r="C36" s="409"/>
      <c r="J36" s="409"/>
    </row>
    <row r="37" spans="2:14" s="408" customFormat="1" ht="21" customHeight="1">
      <c r="B37" s="986"/>
      <c r="C37" s="409"/>
      <c r="D37" s="987" t="s">
        <v>180</v>
      </c>
      <c r="E37" s="988"/>
      <c r="F37" s="988"/>
      <c r="G37" s="988"/>
      <c r="H37" s="988"/>
      <c r="I37" s="988"/>
      <c r="J37" s="991" t="str">
        <f>$J$4</f>
        <v>Vrútky</v>
      </c>
      <c r="K37" s="991"/>
      <c r="L37" s="991"/>
      <c r="M37" s="989">
        <f>$M$4</f>
        <v>45017</v>
      </c>
      <c r="N37" s="989"/>
    </row>
    <row r="38" spans="1:12" s="408" customFormat="1" ht="15.75" customHeight="1">
      <c r="A38" s="410"/>
      <c r="B38" s="986"/>
      <c r="C38" s="411"/>
      <c r="J38" s="411"/>
      <c r="K38" s="412"/>
      <c r="L38" s="411"/>
    </row>
    <row r="39" spans="1:12" s="408" customFormat="1" ht="15.75" customHeight="1">
      <c r="A39" s="410"/>
      <c r="B39" s="986" t="str">
        <f>Tlačivo_na_zostavy!$T$23</f>
        <v>T - 3</v>
      </c>
      <c r="C39" s="411"/>
      <c r="J39" s="411"/>
      <c r="K39" s="412"/>
      <c r="L39" s="411"/>
    </row>
    <row r="40" spans="2:14" s="408" customFormat="1" ht="15.75" customHeight="1">
      <c r="B40" s="986"/>
      <c r="C40" s="409"/>
      <c r="D40" s="415"/>
      <c r="E40" s="415"/>
      <c r="F40" s="415"/>
      <c r="G40" s="415"/>
      <c r="J40" s="409"/>
      <c r="K40" s="415"/>
      <c r="L40" s="415"/>
      <c r="M40" s="415"/>
      <c r="N40" s="415"/>
    </row>
    <row r="41" spans="2:14" s="408" customFormat="1" ht="15.75" customHeight="1" thickBot="1">
      <c r="B41" s="986"/>
      <c r="C41" s="409"/>
      <c r="D41" s="416"/>
      <c r="E41" s="416"/>
      <c r="F41" s="416"/>
      <c r="G41" s="416"/>
      <c r="J41" s="409"/>
      <c r="K41" s="416"/>
      <c r="L41" s="416"/>
      <c r="M41" s="416"/>
      <c r="N41" s="416"/>
    </row>
    <row r="42" spans="2:14" s="408" customFormat="1" ht="15.75" thickBot="1">
      <c r="B42" s="417"/>
      <c r="C42" s="409"/>
      <c r="D42" s="418" t="s">
        <v>3</v>
      </c>
      <c r="E42" s="419" t="s">
        <v>6</v>
      </c>
      <c r="F42" s="419" t="s">
        <v>45</v>
      </c>
      <c r="G42" s="420" t="s">
        <v>46</v>
      </c>
      <c r="I42" s="417"/>
      <c r="J42" s="409"/>
      <c r="K42" s="418" t="s">
        <v>3</v>
      </c>
      <c r="L42" s="419" t="s">
        <v>6</v>
      </c>
      <c r="M42" s="419" t="s">
        <v>45</v>
      </c>
      <c r="N42" s="420" t="s">
        <v>46</v>
      </c>
    </row>
    <row r="43" spans="2:14" s="408" customFormat="1" ht="24.75" customHeight="1">
      <c r="B43" s="981" t="str">
        <f>Opr_Set_Bod!B40</f>
        <v>d2</v>
      </c>
      <c r="C43" s="516" t="s">
        <v>260</v>
      </c>
      <c r="D43" s="422"/>
      <c r="E43" s="422"/>
      <c r="F43" s="422"/>
      <c r="G43" s="423"/>
      <c r="H43" s="424"/>
      <c r="I43" s="983" t="str">
        <f>Opr_Set_Bod!J40</f>
        <v>a2</v>
      </c>
      <c r="J43" s="516" t="s">
        <v>205</v>
      </c>
      <c r="K43" s="422"/>
      <c r="L43" s="422"/>
      <c r="M43" s="422"/>
      <c r="N43" s="425"/>
    </row>
    <row r="44" spans="2:14" s="408" customFormat="1" ht="24.75" customHeight="1">
      <c r="B44" s="982"/>
      <c r="C44" s="517" t="s">
        <v>205</v>
      </c>
      <c r="D44" s="427"/>
      <c r="E44" s="427"/>
      <c r="F44" s="427"/>
      <c r="G44" s="428"/>
      <c r="H44" s="424"/>
      <c r="I44" s="984"/>
      <c r="J44" s="517" t="s">
        <v>260</v>
      </c>
      <c r="K44" s="427"/>
      <c r="L44" s="427"/>
      <c r="M44" s="427"/>
      <c r="N44" s="429"/>
    </row>
    <row r="45" spans="2:14" s="408" customFormat="1" ht="24.75" customHeight="1">
      <c r="B45" s="982"/>
      <c r="C45" s="517" t="s">
        <v>203</v>
      </c>
      <c r="D45" s="427"/>
      <c r="E45" s="427"/>
      <c r="F45" s="427"/>
      <c r="G45" s="428"/>
      <c r="H45" s="424"/>
      <c r="I45" s="984"/>
      <c r="J45" s="517" t="s">
        <v>204</v>
      </c>
      <c r="K45" s="427"/>
      <c r="L45" s="427"/>
      <c r="M45" s="427"/>
      <c r="N45" s="429"/>
    </row>
    <row r="46" spans="2:14" s="408" customFormat="1" ht="24.75" customHeight="1" thickBot="1">
      <c r="B46" s="430" t="str">
        <f>Opr_Set_Bod!B43</f>
        <v>TJ Lokomotíva Vrútky</v>
      </c>
      <c r="C46" s="518" t="s">
        <v>204</v>
      </c>
      <c r="D46" s="432"/>
      <c r="E46" s="432"/>
      <c r="F46" s="432"/>
      <c r="G46" s="433"/>
      <c r="H46" s="424"/>
      <c r="I46" s="434" t="str">
        <f>Opr_Set_Bod!J43</f>
        <v>ŠK Železiarne Podbrezová</v>
      </c>
      <c r="J46" s="518" t="s">
        <v>203</v>
      </c>
      <c r="K46" s="432"/>
      <c r="L46" s="432"/>
      <c r="M46" s="432"/>
      <c r="N46" s="435"/>
    </row>
    <row r="47" spans="2:12" s="408" customFormat="1" ht="15">
      <c r="B47" s="519"/>
      <c r="C47" s="520"/>
      <c r="D47" s="436"/>
      <c r="E47" s="437"/>
      <c r="G47" s="424"/>
      <c r="H47" s="424"/>
      <c r="I47" s="522"/>
      <c r="J47" s="520"/>
      <c r="K47" s="436"/>
      <c r="L47" s="437"/>
    </row>
    <row r="48" spans="2:12" s="408" customFormat="1" ht="15.75" thickBot="1">
      <c r="B48" s="519"/>
      <c r="C48" s="520"/>
      <c r="D48" s="438"/>
      <c r="E48" s="439"/>
      <c r="G48" s="424"/>
      <c r="H48" s="424"/>
      <c r="I48" s="522"/>
      <c r="J48" s="520"/>
      <c r="K48" s="438"/>
      <c r="L48" s="439"/>
    </row>
    <row r="49" spans="2:10" s="408" customFormat="1" ht="15">
      <c r="B49" s="519"/>
      <c r="C49" s="520"/>
      <c r="G49" s="424"/>
      <c r="H49" s="424"/>
      <c r="I49" s="522"/>
      <c r="J49" s="520"/>
    </row>
    <row r="50" spans="2:10" s="408" customFormat="1" ht="15">
      <c r="B50" s="519"/>
      <c r="C50" s="520"/>
      <c r="G50" s="424"/>
      <c r="H50" s="424"/>
      <c r="I50" s="522"/>
      <c r="J50" s="520"/>
    </row>
    <row r="51" spans="2:10" s="408" customFormat="1" ht="15">
      <c r="B51" s="519"/>
      <c r="C51" s="520"/>
      <c r="G51" s="424"/>
      <c r="H51" s="424"/>
      <c r="I51" s="522"/>
      <c r="J51" s="520"/>
    </row>
    <row r="52" spans="2:10" s="408" customFormat="1" ht="15">
      <c r="B52" s="519"/>
      <c r="C52" s="520"/>
      <c r="G52" s="424"/>
      <c r="H52" s="424"/>
      <c r="I52" s="522"/>
      <c r="J52" s="520"/>
    </row>
    <row r="53" spans="2:10" s="408" customFormat="1" ht="15.75" thickBot="1">
      <c r="B53" s="519"/>
      <c r="C53" s="520"/>
      <c r="D53" s="416"/>
      <c r="G53" s="424"/>
      <c r="H53" s="424"/>
      <c r="I53" s="522"/>
      <c r="J53" s="520"/>
    </row>
    <row r="54" spans="2:14" s="408" customFormat="1" ht="15.75" thickBot="1">
      <c r="B54" s="521"/>
      <c r="C54" s="520"/>
      <c r="D54" s="418" t="s">
        <v>3</v>
      </c>
      <c r="E54" s="419" t="s">
        <v>6</v>
      </c>
      <c r="F54" s="419" t="s">
        <v>45</v>
      </c>
      <c r="G54" s="440" t="s">
        <v>46</v>
      </c>
      <c r="H54" s="424"/>
      <c r="I54" s="523"/>
      <c r="J54" s="520"/>
      <c r="K54" s="442" t="s">
        <v>3</v>
      </c>
      <c r="L54" s="419" t="s">
        <v>6</v>
      </c>
      <c r="M54" s="419" t="s">
        <v>45</v>
      </c>
      <c r="N54" s="420" t="s">
        <v>46</v>
      </c>
    </row>
    <row r="55" spans="2:14" s="408" customFormat="1" ht="24.75" customHeight="1">
      <c r="B55" s="981" t="str">
        <f>Opr_Set_Bod!B50</f>
        <v>b2</v>
      </c>
      <c r="C55" s="516" t="s">
        <v>204</v>
      </c>
      <c r="D55" s="422"/>
      <c r="E55" s="422"/>
      <c r="F55" s="422"/>
      <c r="G55" s="423"/>
      <c r="H55" s="424"/>
      <c r="I55" s="983" t="str">
        <f>Opr_Set_Bod!J50</f>
        <v>c2</v>
      </c>
      <c r="J55" s="516" t="s">
        <v>203</v>
      </c>
      <c r="K55" s="422"/>
      <c r="L55" s="422"/>
      <c r="M55" s="422"/>
      <c r="N55" s="425"/>
    </row>
    <row r="56" spans="2:14" s="408" customFormat="1" ht="24.75" customHeight="1">
      <c r="B56" s="982"/>
      <c r="C56" s="517" t="s">
        <v>203</v>
      </c>
      <c r="D56" s="427"/>
      <c r="E56" s="427"/>
      <c r="F56" s="427"/>
      <c r="G56" s="428"/>
      <c r="H56" s="424"/>
      <c r="I56" s="984"/>
      <c r="J56" s="517" t="s">
        <v>204</v>
      </c>
      <c r="K56" s="427"/>
      <c r="L56" s="427"/>
      <c r="M56" s="427"/>
      <c r="N56" s="429"/>
    </row>
    <row r="57" spans="2:14" s="408" customFormat="1" ht="24.75" customHeight="1">
      <c r="B57" s="982"/>
      <c r="C57" s="517" t="s">
        <v>205</v>
      </c>
      <c r="D57" s="427"/>
      <c r="E57" s="427"/>
      <c r="F57" s="427"/>
      <c r="G57" s="428"/>
      <c r="H57" s="424"/>
      <c r="I57" s="984"/>
      <c r="J57" s="517" t="s">
        <v>260</v>
      </c>
      <c r="K57" s="427"/>
      <c r="L57" s="427"/>
      <c r="M57" s="427"/>
      <c r="N57" s="429"/>
    </row>
    <row r="58" spans="2:14" s="408" customFormat="1" ht="24.75" customHeight="1" thickBot="1">
      <c r="B58" s="430" t="str">
        <f>Opr_Set_Bod!B53</f>
        <v>TJ Rakovice</v>
      </c>
      <c r="C58" s="518" t="s">
        <v>260</v>
      </c>
      <c r="D58" s="432"/>
      <c r="E58" s="432"/>
      <c r="F58" s="432"/>
      <c r="G58" s="433"/>
      <c r="H58" s="424"/>
      <c r="I58" s="434" t="str">
        <f>Opr_Set_Bod!J53</f>
        <v>MKK Piešťany</v>
      </c>
      <c r="J58" s="518" t="s">
        <v>205</v>
      </c>
      <c r="K58" s="432"/>
      <c r="L58" s="432"/>
      <c r="M58" s="432"/>
      <c r="N58" s="435"/>
    </row>
    <row r="59" spans="3:12" s="408" customFormat="1" ht="15">
      <c r="C59" s="409"/>
      <c r="D59" s="436"/>
      <c r="E59" s="437"/>
      <c r="G59" s="424"/>
      <c r="H59" s="424"/>
      <c r="I59" s="424"/>
      <c r="J59" s="409"/>
      <c r="K59" s="436"/>
      <c r="L59" s="437"/>
    </row>
    <row r="60" spans="3:12" s="408" customFormat="1" ht="15.75" thickBot="1">
      <c r="C60" s="409"/>
      <c r="D60" s="438"/>
      <c r="E60" s="439"/>
      <c r="G60" s="424"/>
      <c r="H60" s="424"/>
      <c r="I60" s="424"/>
      <c r="J60" s="409"/>
      <c r="K60" s="438"/>
      <c r="L60" s="439"/>
    </row>
    <row r="61" spans="3:10" s="408" customFormat="1" ht="15">
      <c r="C61" s="409"/>
      <c r="G61" s="424"/>
      <c r="H61" s="424"/>
      <c r="I61" s="424"/>
      <c r="J61" s="409"/>
    </row>
    <row r="62" spans="3:10" s="408" customFormat="1" ht="15">
      <c r="C62" s="409"/>
      <c r="G62" s="424"/>
      <c r="H62" s="424"/>
      <c r="I62" s="424"/>
      <c r="J62" s="409"/>
    </row>
    <row r="63" spans="3:10" s="408" customFormat="1" ht="15">
      <c r="C63" s="409"/>
      <c r="G63" s="424"/>
      <c r="H63" s="424"/>
      <c r="J63" s="409"/>
    </row>
    <row r="64" spans="3:10" s="408" customFormat="1" ht="15">
      <c r="C64" s="409"/>
      <c r="G64" s="424"/>
      <c r="H64" s="424"/>
      <c r="I64" s="424"/>
      <c r="J64" s="409"/>
    </row>
    <row r="65" spans="3:10" s="408" customFormat="1" ht="15">
      <c r="C65" s="409"/>
      <c r="F65" s="985" t="s">
        <v>73</v>
      </c>
      <c r="G65" s="985"/>
      <c r="H65" s="985"/>
      <c r="I65" s="445"/>
      <c r="J65" s="409"/>
    </row>
    <row r="66" spans="3:10" s="408" customFormat="1" ht="15">
      <c r="C66" s="409"/>
      <c r="G66" s="424"/>
      <c r="H66" s="424"/>
      <c r="J66" s="409"/>
    </row>
    <row r="67" spans="3:10" s="408" customFormat="1" ht="15">
      <c r="C67" s="409"/>
      <c r="J67" s="409"/>
    </row>
    <row r="68" spans="3:10" s="408" customFormat="1" ht="15">
      <c r="C68" s="409"/>
      <c r="J68" s="409"/>
    </row>
    <row r="69" spans="2:10" s="408" customFormat="1" ht="15.75" customHeight="1">
      <c r="B69" s="986" t="str">
        <f>$B$3</f>
        <v>2022 - 23.</v>
      </c>
      <c r="C69" s="409"/>
      <c r="J69" s="409"/>
    </row>
    <row r="70" spans="2:14" s="408" customFormat="1" ht="21" customHeight="1">
      <c r="B70" s="986"/>
      <c r="C70" s="409"/>
      <c r="D70" s="987" t="s">
        <v>185</v>
      </c>
      <c r="E70" s="988"/>
      <c r="F70" s="988"/>
      <c r="G70" s="988"/>
      <c r="H70" s="988"/>
      <c r="I70" s="988"/>
      <c r="J70" s="991" t="str">
        <f>$J$4</f>
        <v>Vrútky</v>
      </c>
      <c r="K70" s="991"/>
      <c r="L70" s="991"/>
      <c r="M70" s="989">
        <f>$M$4</f>
        <v>45017</v>
      </c>
      <c r="N70" s="989"/>
    </row>
    <row r="71" spans="1:12" s="408" customFormat="1" ht="15.75" customHeight="1">
      <c r="A71" s="410"/>
      <c r="B71" s="986"/>
      <c r="C71" s="411"/>
      <c r="J71" s="411"/>
      <c r="K71" s="412"/>
      <c r="L71" s="411"/>
    </row>
    <row r="72" spans="1:12" s="408" customFormat="1" ht="15.75" customHeight="1">
      <c r="A72" s="410"/>
      <c r="B72" s="986" t="str">
        <f>Tlačivo_na_zostavy!$T$23</f>
        <v>T - 3</v>
      </c>
      <c r="C72" s="411"/>
      <c r="J72" s="411"/>
      <c r="K72" s="412"/>
      <c r="L72" s="411"/>
    </row>
    <row r="73" spans="2:14" s="408" customFormat="1" ht="15.75" customHeight="1">
      <c r="B73" s="986"/>
      <c r="C73" s="409"/>
      <c r="D73" s="415"/>
      <c r="E73" s="415"/>
      <c r="F73" s="415"/>
      <c r="G73" s="415"/>
      <c r="J73" s="409"/>
      <c r="K73" s="415"/>
      <c r="L73" s="415"/>
      <c r="M73" s="415"/>
      <c r="N73" s="415"/>
    </row>
    <row r="74" spans="2:14" s="408" customFormat="1" ht="15.75" customHeight="1" thickBot="1">
      <c r="B74" s="986"/>
      <c r="C74" s="409"/>
      <c r="D74" s="416"/>
      <c r="E74" s="416"/>
      <c r="F74" s="416"/>
      <c r="G74" s="416"/>
      <c r="J74" s="409"/>
      <c r="K74" s="416"/>
      <c r="L74" s="416"/>
      <c r="M74" s="416"/>
      <c r="N74" s="416"/>
    </row>
    <row r="75" spans="2:14" s="408" customFormat="1" ht="15.75" thickBot="1">
      <c r="B75" s="417"/>
      <c r="C75" s="409"/>
      <c r="D75" s="418" t="s">
        <v>3</v>
      </c>
      <c r="E75" s="419" t="s">
        <v>6</v>
      </c>
      <c r="F75" s="419" t="s">
        <v>45</v>
      </c>
      <c r="G75" s="420" t="s">
        <v>46</v>
      </c>
      <c r="I75" s="417"/>
      <c r="J75" s="409"/>
      <c r="K75" s="418" t="s">
        <v>3</v>
      </c>
      <c r="L75" s="419" t="s">
        <v>6</v>
      </c>
      <c r="M75" s="419" t="s">
        <v>45</v>
      </c>
      <c r="N75" s="420" t="s">
        <v>46</v>
      </c>
    </row>
    <row r="76" spans="2:14" s="408" customFormat="1" ht="24.75" customHeight="1">
      <c r="B76" s="981" t="str">
        <f>Opr_Set_Bod!B70</f>
        <v>c3</v>
      </c>
      <c r="C76" s="516" t="s">
        <v>260</v>
      </c>
      <c r="D76" s="422"/>
      <c r="E76" s="422"/>
      <c r="F76" s="422"/>
      <c r="G76" s="423"/>
      <c r="H76" s="424"/>
      <c r="I76" s="983" t="str">
        <f>Opr_Set_Bod!J70</f>
        <v>d3</v>
      </c>
      <c r="J76" s="516" t="s">
        <v>205</v>
      </c>
      <c r="K76" s="422"/>
      <c r="L76" s="422"/>
      <c r="M76" s="422"/>
      <c r="N76" s="425"/>
    </row>
    <row r="77" spans="2:14" s="408" customFormat="1" ht="24.75" customHeight="1">
      <c r="B77" s="982"/>
      <c r="C77" s="517" t="s">
        <v>205</v>
      </c>
      <c r="D77" s="427"/>
      <c r="E77" s="427"/>
      <c r="F77" s="427"/>
      <c r="G77" s="428"/>
      <c r="H77" s="424"/>
      <c r="I77" s="984"/>
      <c r="J77" s="517" t="s">
        <v>260</v>
      </c>
      <c r="K77" s="427"/>
      <c r="L77" s="427"/>
      <c r="M77" s="427"/>
      <c r="N77" s="429"/>
    </row>
    <row r="78" spans="2:14" s="408" customFormat="1" ht="24.75" customHeight="1">
      <c r="B78" s="982"/>
      <c r="C78" s="517" t="s">
        <v>203</v>
      </c>
      <c r="D78" s="427"/>
      <c r="E78" s="427"/>
      <c r="F78" s="427"/>
      <c r="G78" s="428"/>
      <c r="H78" s="424"/>
      <c r="I78" s="984"/>
      <c r="J78" s="517" t="s">
        <v>204</v>
      </c>
      <c r="K78" s="427"/>
      <c r="L78" s="427"/>
      <c r="M78" s="427"/>
      <c r="N78" s="429"/>
    </row>
    <row r="79" spans="2:14" s="408" customFormat="1" ht="24.75" customHeight="1" thickBot="1">
      <c r="B79" s="430" t="str">
        <f>Opr_Set_Bod!B73</f>
        <v>MKK Piešťany</v>
      </c>
      <c r="C79" s="518" t="s">
        <v>204</v>
      </c>
      <c r="D79" s="432"/>
      <c r="E79" s="432"/>
      <c r="F79" s="432"/>
      <c r="G79" s="433"/>
      <c r="H79" s="424"/>
      <c r="I79" s="434" t="str">
        <f>Opr_Set_Bod!J73</f>
        <v>TJ Lokomotíva Vrútky</v>
      </c>
      <c r="J79" s="518" t="s">
        <v>203</v>
      </c>
      <c r="K79" s="432"/>
      <c r="L79" s="432"/>
      <c r="M79" s="432"/>
      <c r="N79" s="435"/>
    </row>
    <row r="80" spans="2:12" s="408" customFormat="1" ht="15">
      <c r="B80" s="519"/>
      <c r="C80" s="520"/>
      <c r="D80" s="436"/>
      <c r="E80" s="437"/>
      <c r="G80" s="424"/>
      <c r="H80" s="424"/>
      <c r="I80" s="522"/>
      <c r="J80" s="520"/>
      <c r="K80" s="436"/>
      <c r="L80" s="437"/>
    </row>
    <row r="81" spans="2:12" s="408" customFormat="1" ht="15.75" thickBot="1">
      <c r="B81" s="519"/>
      <c r="C81" s="520"/>
      <c r="D81" s="438"/>
      <c r="E81" s="439"/>
      <c r="G81" s="424"/>
      <c r="H81" s="424"/>
      <c r="I81" s="522"/>
      <c r="J81" s="520"/>
      <c r="K81" s="438"/>
      <c r="L81" s="439"/>
    </row>
    <row r="82" spans="2:10" s="408" customFormat="1" ht="15">
      <c r="B82" s="519"/>
      <c r="C82" s="520"/>
      <c r="G82" s="424"/>
      <c r="H82" s="424"/>
      <c r="I82" s="522"/>
      <c r="J82" s="520"/>
    </row>
    <row r="83" spans="2:10" s="408" customFormat="1" ht="15">
      <c r="B83" s="519"/>
      <c r="C83" s="520"/>
      <c r="G83" s="424"/>
      <c r="H83" s="424"/>
      <c r="I83" s="522"/>
      <c r="J83" s="520"/>
    </row>
    <row r="84" spans="2:10" s="408" customFormat="1" ht="15">
      <c r="B84" s="519"/>
      <c r="C84" s="520"/>
      <c r="G84" s="424"/>
      <c r="H84" s="424"/>
      <c r="I84" s="522"/>
      <c r="J84" s="520"/>
    </row>
    <row r="85" spans="2:10" s="408" customFormat="1" ht="15">
      <c r="B85" s="519"/>
      <c r="C85" s="520"/>
      <c r="G85" s="424"/>
      <c r="H85" s="424"/>
      <c r="I85" s="522"/>
      <c r="J85" s="520"/>
    </row>
    <row r="86" spans="2:10" s="408" customFormat="1" ht="15.75" thickBot="1">
      <c r="B86" s="519"/>
      <c r="C86" s="520"/>
      <c r="D86" s="416"/>
      <c r="G86" s="424"/>
      <c r="H86" s="424"/>
      <c r="I86" s="522"/>
      <c r="J86" s="520"/>
    </row>
    <row r="87" spans="2:14" s="408" customFormat="1" ht="15.75" thickBot="1">
      <c r="B87" s="521"/>
      <c r="C87" s="520"/>
      <c r="D87" s="418" t="s">
        <v>3</v>
      </c>
      <c r="E87" s="419" t="s">
        <v>6</v>
      </c>
      <c r="F87" s="419" t="s">
        <v>45</v>
      </c>
      <c r="G87" s="440" t="s">
        <v>46</v>
      </c>
      <c r="H87" s="424"/>
      <c r="I87" s="523"/>
      <c r="J87" s="520"/>
      <c r="K87" s="442" t="s">
        <v>3</v>
      </c>
      <c r="L87" s="419" t="s">
        <v>6</v>
      </c>
      <c r="M87" s="419" t="s">
        <v>45</v>
      </c>
      <c r="N87" s="420" t="s">
        <v>46</v>
      </c>
    </row>
    <row r="88" spans="2:14" s="408" customFormat="1" ht="24.75" customHeight="1">
      <c r="B88" s="981" t="str">
        <f>Opr_Set_Bod!B80</f>
        <v>a3</v>
      </c>
      <c r="C88" s="516" t="s">
        <v>204</v>
      </c>
      <c r="D88" s="422"/>
      <c r="E88" s="422"/>
      <c r="F88" s="422"/>
      <c r="G88" s="423"/>
      <c r="H88" s="424"/>
      <c r="I88" s="983" t="str">
        <f>Opr_Set_Bod!J80</f>
        <v>b3</v>
      </c>
      <c r="J88" s="516" t="s">
        <v>203</v>
      </c>
      <c r="K88" s="422"/>
      <c r="L88" s="422"/>
      <c r="M88" s="422"/>
      <c r="N88" s="425"/>
    </row>
    <row r="89" spans="2:14" s="408" customFormat="1" ht="24.75" customHeight="1">
      <c r="B89" s="982"/>
      <c r="C89" s="517" t="s">
        <v>203</v>
      </c>
      <c r="D89" s="427"/>
      <c r="E89" s="427"/>
      <c r="F89" s="427"/>
      <c r="G89" s="428"/>
      <c r="H89" s="424"/>
      <c r="I89" s="984"/>
      <c r="J89" s="517" t="s">
        <v>204</v>
      </c>
      <c r="K89" s="427"/>
      <c r="L89" s="427"/>
      <c r="M89" s="427"/>
      <c r="N89" s="429"/>
    </row>
    <row r="90" spans="2:14" s="408" customFormat="1" ht="24.75" customHeight="1">
      <c r="B90" s="982"/>
      <c r="C90" s="517" t="s">
        <v>205</v>
      </c>
      <c r="D90" s="427"/>
      <c r="E90" s="427"/>
      <c r="F90" s="427"/>
      <c r="G90" s="428"/>
      <c r="H90" s="424"/>
      <c r="I90" s="984"/>
      <c r="J90" s="517" t="s">
        <v>260</v>
      </c>
      <c r="K90" s="427"/>
      <c r="L90" s="427"/>
      <c r="M90" s="427"/>
      <c r="N90" s="429"/>
    </row>
    <row r="91" spans="2:14" s="408" customFormat="1" ht="24.75" customHeight="1" thickBot="1">
      <c r="B91" s="430" t="str">
        <f>Opr_Set_Bod!B83</f>
        <v>ŠK Železiarne Podbrezová</v>
      </c>
      <c r="C91" s="518" t="s">
        <v>260</v>
      </c>
      <c r="D91" s="432"/>
      <c r="E91" s="432"/>
      <c r="F91" s="432"/>
      <c r="G91" s="433"/>
      <c r="H91" s="424"/>
      <c r="I91" s="434" t="str">
        <f>Opr_Set_Bod!J83</f>
        <v>TJ Rakovice</v>
      </c>
      <c r="J91" s="518" t="s">
        <v>205</v>
      </c>
      <c r="K91" s="432"/>
      <c r="L91" s="432"/>
      <c r="M91" s="432"/>
      <c r="N91" s="435"/>
    </row>
    <row r="92" spans="3:12" s="408" customFormat="1" ht="15">
      <c r="C92" s="409"/>
      <c r="D92" s="436"/>
      <c r="E92" s="437"/>
      <c r="G92" s="424"/>
      <c r="H92" s="424"/>
      <c r="I92" s="424"/>
      <c r="J92" s="409"/>
      <c r="K92" s="436"/>
      <c r="L92" s="437"/>
    </row>
    <row r="93" spans="3:12" s="408" customFormat="1" ht="15.75" thickBot="1">
      <c r="C93" s="409"/>
      <c r="D93" s="438"/>
      <c r="E93" s="439"/>
      <c r="G93" s="424"/>
      <c r="H93" s="424"/>
      <c r="I93" s="424"/>
      <c r="J93" s="409"/>
      <c r="K93" s="438"/>
      <c r="L93" s="439"/>
    </row>
    <row r="94" spans="3:10" s="408" customFormat="1" ht="15">
      <c r="C94" s="409"/>
      <c r="G94" s="424"/>
      <c r="H94" s="424"/>
      <c r="I94" s="424"/>
      <c r="J94" s="409"/>
    </row>
    <row r="95" spans="3:10" s="408" customFormat="1" ht="15">
      <c r="C95" s="409"/>
      <c r="G95" s="424"/>
      <c r="H95" s="424"/>
      <c r="I95" s="424"/>
      <c r="J95" s="409"/>
    </row>
    <row r="96" spans="3:10" s="408" customFormat="1" ht="15">
      <c r="C96" s="409"/>
      <c r="G96" s="424"/>
      <c r="H96" s="424"/>
      <c r="J96" s="409"/>
    </row>
    <row r="97" spans="3:10" s="408" customFormat="1" ht="15">
      <c r="C97" s="409"/>
      <c r="G97" s="424"/>
      <c r="H97" s="424"/>
      <c r="I97" s="424"/>
      <c r="J97" s="409"/>
    </row>
    <row r="98" spans="3:10" s="408" customFormat="1" ht="15">
      <c r="C98" s="409"/>
      <c r="F98" s="985" t="s">
        <v>73</v>
      </c>
      <c r="G98" s="985"/>
      <c r="H98" s="985"/>
      <c r="I98" s="445"/>
      <c r="J98" s="409"/>
    </row>
    <row r="99" spans="3:10" s="408" customFormat="1" ht="15">
      <c r="C99" s="409"/>
      <c r="G99" s="424"/>
      <c r="H99" s="424"/>
      <c r="J99" s="409"/>
    </row>
    <row r="100" spans="3:10" s="408" customFormat="1" ht="15">
      <c r="C100" s="409"/>
      <c r="J100" s="409"/>
    </row>
    <row r="101" spans="3:10" s="408" customFormat="1" ht="15">
      <c r="C101" s="409"/>
      <c r="J101" s="409"/>
    </row>
    <row r="102" spans="2:10" s="408" customFormat="1" ht="15.75" customHeight="1">
      <c r="B102" s="986" t="str">
        <f>$B$3</f>
        <v>2022 - 23.</v>
      </c>
      <c r="C102" s="409"/>
      <c r="J102" s="409"/>
    </row>
    <row r="103" spans="2:14" s="408" customFormat="1" ht="21" customHeight="1">
      <c r="B103" s="986"/>
      <c r="C103" s="409"/>
      <c r="D103" s="987" t="s">
        <v>184</v>
      </c>
      <c r="E103" s="988"/>
      <c r="F103" s="988"/>
      <c r="G103" s="988"/>
      <c r="H103" s="988"/>
      <c r="I103" s="988"/>
      <c r="J103" s="991" t="str">
        <f>$J$4</f>
        <v>Vrútky</v>
      </c>
      <c r="K103" s="991"/>
      <c r="L103" s="991"/>
      <c r="M103" s="989">
        <f>$M$4</f>
        <v>45017</v>
      </c>
      <c r="N103" s="989"/>
    </row>
    <row r="104" spans="1:12" s="408" customFormat="1" ht="15.75" customHeight="1">
      <c r="A104" s="410"/>
      <c r="B104" s="986"/>
      <c r="C104" s="411"/>
      <c r="J104" s="411"/>
      <c r="K104" s="412"/>
      <c r="L104" s="411"/>
    </row>
    <row r="105" spans="1:12" s="408" customFormat="1" ht="15.75" customHeight="1">
      <c r="A105" s="410"/>
      <c r="B105" s="986" t="str">
        <f>Tlačivo_na_zostavy!$T$23</f>
        <v>T - 3</v>
      </c>
      <c r="C105" s="411"/>
      <c r="J105" s="411"/>
      <c r="K105" s="412"/>
      <c r="L105" s="411"/>
    </row>
    <row r="106" spans="2:14" s="408" customFormat="1" ht="15.75" customHeight="1">
      <c r="B106" s="986"/>
      <c r="C106" s="409"/>
      <c r="D106" s="415"/>
      <c r="E106" s="415"/>
      <c r="F106" s="415"/>
      <c r="G106" s="415"/>
      <c r="J106" s="409"/>
      <c r="K106" s="415"/>
      <c r="L106" s="415"/>
      <c r="M106" s="415"/>
      <c r="N106" s="415"/>
    </row>
    <row r="107" spans="2:14" s="408" customFormat="1" ht="15.75" customHeight="1" thickBot="1">
      <c r="B107" s="986"/>
      <c r="C107" s="409"/>
      <c r="D107" s="416"/>
      <c r="E107" s="416"/>
      <c r="F107" s="416"/>
      <c r="G107" s="416"/>
      <c r="J107" s="409"/>
      <c r="K107" s="416"/>
      <c r="L107" s="416"/>
      <c r="M107" s="416"/>
      <c r="N107" s="416"/>
    </row>
    <row r="108" spans="2:14" s="408" customFormat="1" ht="15.75" thickBot="1">
      <c r="B108" s="417"/>
      <c r="C108" s="409"/>
      <c r="D108" s="418" t="s">
        <v>3</v>
      </c>
      <c r="E108" s="419" t="s">
        <v>6</v>
      </c>
      <c r="F108" s="419" t="s">
        <v>45</v>
      </c>
      <c r="G108" s="420" t="s">
        <v>46</v>
      </c>
      <c r="I108" s="417"/>
      <c r="J108" s="409"/>
      <c r="K108" s="418" t="s">
        <v>3</v>
      </c>
      <c r="L108" s="419" t="s">
        <v>6</v>
      </c>
      <c r="M108" s="419" t="s">
        <v>45</v>
      </c>
      <c r="N108" s="420" t="s">
        <v>46</v>
      </c>
    </row>
    <row r="109" spans="2:14" s="408" customFormat="1" ht="24.75" customHeight="1">
      <c r="B109" s="981" t="str">
        <f>Opr_Set_Bod!B100</f>
        <v>b4</v>
      </c>
      <c r="C109" s="516" t="s">
        <v>260</v>
      </c>
      <c r="D109" s="422"/>
      <c r="E109" s="422"/>
      <c r="F109" s="422"/>
      <c r="G109" s="423"/>
      <c r="H109" s="424"/>
      <c r="I109" s="1432" t="str">
        <f>Opr_Set_Bod!J100</f>
        <v>c4</v>
      </c>
      <c r="J109" s="516" t="s">
        <v>205</v>
      </c>
      <c r="K109" s="422"/>
      <c r="L109" s="422"/>
      <c r="M109" s="422"/>
      <c r="N109" s="425"/>
    </row>
    <row r="110" spans="2:14" s="408" customFormat="1" ht="24.75" customHeight="1">
      <c r="B110" s="982"/>
      <c r="C110" s="517" t="s">
        <v>205</v>
      </c>
      <c r="D110" s="427"/>
      <c r="E110" s="427"/>
      <c r="F110" s="427"/>
      <c r="G110" s="428"/>
      <c r="H110" s="424"/>
      <c r="I110" s="1433"/>
      <c r="J110" s="517" t="s">
        <v>260</v>
      </c>
      <c r="K110" s="427"/>
      <c r="L110" s="427"/>
      <c r="M110" s="427"/>
      <c r="N110" s="429"/>
    </row>
    <row r="111" spans="2:14" s="408" customFormat="1" ht="24.75" customHeight="1">
      <c r="B111" s="982"/>
      <c r="C111" s="517" t="s">
        <v>203</v>
      </c>
      <c r="D111" s="427"/>
      <c r="E111" s="427"/>
      <c r="F111" s="427"/>
      <c r="G111" s="428"/>
      <c r="H111" s="424"/>
      <c r="I111" s="1433"/>
      <c r="J111" s="517" t="s">
        <v>204</v>
      </c>
      <c r="K111" s="427"/>
      <c r="L111" s="427"/>
      <c r="M111" s="427"/>
      <c r="N111" s="429"/>
    </row>
    <row r="112" spans="2:14" s="408" customFormat="1" ht="24.75" customHeight="1" thickBot="1">
      <c r="B112" s="750" t="str">
        <f>Zap_1_PC_Tu_Vpisovť_Mená!C42</f>
        <v>TJ Rakovice</v>
      </c>
      <c r="C112" s="518" t="s">
        <v>204</v>
      </c>
      <c r="D112" s="432"/>
      <c r="E112" s="432"/>
      <c r="F112" s="432"/>
      <c r="G112" s="433"/>
      <c r="H112" s="424"/>
      <c r="I112" s="764" t="str">
        <f>Zap_1_PC_Tu_Vpisovť_Mená!E42</f>
        <v>MKK Piešťany</v>
      </c>
      <c r="J112" s="518" t="s">
        <v>203</v>
      </c>
      <c r="K112" s="432"/>
      <c r="L112" s="432"/>
      <c r="M112" s="432"/>
      <c r="N112" s="435"/>
    </row>
    <row r="113" spans="2:12" s="408" customFormat="1" ht="15">
      <c r="B113" s="519"/>
      <c r="C113" s="520"/>
      <c r="D113" s="436"/>
      <c r="E113" s="437"/>
      <c r="G113" s="424"/>
      <c r="H113" s="424"/>
      <c r="I113" s="522"/>
      <c r="J113" s="520"/>
      <c r="K113" s="436"/>
      <c r="L113" s="437"/>
    </row>
    <row r="114" spans="2:12" s="408" customFormat="1" ht="15.75" thickBot="1">
      <c r="B114" s="519"/>
      <c r="C114" s="520"/>
      <c r="D114" s="438"/>
      <c r="E114" s="439"/>
      <c r="G114" s="424"/>
      <c r="H114" s="424"/>
      <c r="I114" s="522"/>
      <c r="J114" s="520"/>
      <c r="K114" s="438"/>
      <c r="L114" s="439"/>
    </row>
    <row r="115" spans="2:10" s="408" customFormat="1" ht="15">
      <c r="B115" s="519"/>
      <c r="C115" s="520"/>
      <c r="G115" s="424"/>
      <c r="H115" s="424"/>
      <c r="I115" s="522"/>
      <c r="J115" s="520"/>
    </row>
    <row r="116" spans="2:10" s="408" customFormat="1" ht="15">
      <c r="B116" s="519"/>
      <c r="C116" s="520"/>
      <c r="G116" s="424"/>
      <c r="H116" s="424"/>
      <c r="I116" s="522"/>
      <c r="J116" s="520"/>
    </row>
    <row r="117" spans="2:10" s="408" customFormat="1" ht="15">
      <c r="B117" s="519"/>
      <c r="C117" s="520"/>
      <c r="G117" s="424"/>
      <c r="H117" s="424"/>
      <c r="I117" s="522"/>
      <c r="J117" s="520"/>
    </row>
    <row r="118" spans="2:10" s="408" customFormat="1" ht="15">
      <c r="B118" s="519"/>
      <c r="C118" s="520"/>
      <c r="G118" s="424"/>
      <c r="H118" s="424"/>
      <c r="I118" s="522"/>
      <c r="J118" s="520"/>
    </row>
    <row r="119" spans="2:10" s="408" customFormat="1" ht="15.75" thickBot="1">
      <c r="B119" s="519"/>
      <c r="C119" s="520"/>
      <c r="D119" s="416"/>
      <c r="G119" s="424"/>
      <c r="H119" s="424"/>
      <c r="I119" s="522"/>
      <c r="J119" s="520"/>
    </row>
    <row r="120" spans="2:14" s="408" customFormat="1" ht="15.75" thickBot="1">
      <c r="B120" s="521"/>
      <c r="C120" s="520"/>
      <c r="D120" s="418" t="s">
        <v>3</v>
      </c>
      <c r="E120" s="419" t="s">
        <v>6</v>
      </c>
      <c r="F120" s="419" t="s">
        <v>45</v>
      </c>
      <c r="G120" s="440" t="s">
        <v>46</v>
      </c>
      <c r="H120" s="424"/>
      <c r="I120" s="523"/>
      <c r="J120" s="520"/>
      <c r="K120" s="442" t="s">
        <v>3</v>
      </c>
      <c r="L120" s="419" t="s">
        <v>6</v>
      </c>
      <c r="M120" s="419" t="s">
        <v>45</v>
      </c>
      <c r="N120" s="420" t="s">
        <v>46</v>
      </c>
    </row>
    <row r="121" spans="2:14" s="408" customFormat="1" ht="24.75" customHeight="1">
      <c r="B121" s="981" t="str">
        <f>Opr_Set_Bod!B110</f>
        <v>d4</v>
      </c>
      <c r="C121" s="516" t="s">
        <v>204</v>
      </c>
      <c r="D121" s="422"/>
      <c r="E121" s="422"/>
      <c r="F121" s="422"/>
      <c r="G121" s="423"/>
      <c r="H121" s="424"/>
      <c r="I121" s="983" t="str">
        <f>Opr_Set_Bod!J110</f>
        <v>a4</v>
      </c>
      <c r="J121" s="516" t="s">
        <v>203</v>
      </c>
      <c r="K121" s="422"/>
      <c r="L121" s="422"/>
      <c r="M121" s="422"/>
      <c r="N121" s="425"/>
    </row>
    <row r="122" spans="2:14" s="408" customFormat="1" ht="24.75" customHeight="1">
      <c r="B122" s="982"/>
      <c r="C122" s="517" t="s">
        <v>203</v>
      </c>
      <c r="D122" s="427"/>
      <c r="E122" s="427"/>
      <c r="F122" s="427"/>
      <c r="G122" s="428"/>
      <c r="H122" s="424"/>
      <c r="I122" s="984"/>
      <c r="J122" s="517" t="s">
        <v>204</v>
      </c>
      <c r="K122" s="427"/>
      <c r="L122" s="427"/>
      <c r="M122" s="427"/>
      <c r="N122" s="429"/>
    </row>
    <row r="123" spans="2:14" s="408" customFormat="1" ht="24.75" customHeight="1">
      <c r="B123" s="982"/>
      <c r="C123" s="517" t="s">
        <v>205</v>
      </c>
      <c r="D123" s="427"/>
      <c r="E123" s="427"/>
      <c r="F123" s="427"/>
      <c r="G123" s="428"/>
      <c r="H123" s="424"/>
      <c r="I123" s="984"/>
      <c r="J123" s="517" t="s">
        <v>260</v>
      </c>
      <c r="K123" s="427"/>
      <c r="L123" s="427"/>
      <c r="M123" s="427"/>
      <c r="N123" s="429"/>
    </row>
    <row r="124" spans="2:14" s="408" customFormat="1" ht="24.75" customHeight="1" thickBot="1">
      <c r="B124" s="430" t="str">
        <f>Opr_Set_Bod!B113</f>
        <v>TJ Lokomotíva Vrútky</v>
      </c>
      <c r="C124" s="518" t="s">
        <v>260</v>
      </c>
      <c r="D124" s="432"/>
      <c r="E124" s="432"/>
      <c r="F124" s="432"/>
      <c r="G124" s="433"/>
      <c r="H124" s="424"/>
      <c r="I124" s="434" t="str">
        <f>Opr_Set_Bod!J113</f>
        <v>ŠK Železiarne Podbrezová</v>
      </c>
      <c r="J124" s="518" t="s">
        <v>205</v>
      </c>
      <c r="K124" s="432"/>
      <c r="L124" s="432"/>
      <c r="M124" s="432"/>
      <c r="N124" s="435"/>
    </row>
    <row r="125" spans="3:12" s="408" customFormat="1" ht="15">
      <c r="C125" s="409"/>
      <c r="D125" s="436"/>
      <c r="E125" s="437"/>
      <c r="G125" s="424"/>
      <c r="H125" s="424"/>
      <c r="I125" s="424"/>
      <c r="J125" s="409"/>
      <c r="K125" s="436"/>
      <c r="L125" s="437"/>
    </row>
    <row r="126" spans="3:12" s="408" customFormat="1" ht="15.75" thickBot="1">
      <c r="C126" s="409"/>
      <c r="D126" s="438"/>
      <c r="E126" s="439"/>
      <c r="G126" s="424"/>
      <c r="H126" s="424"/>
      <c r="I126" s="424"/>
      <c r="J126" s="409"/>
      <c r="K126" s="438"/>
      <c r="L126" s="439"/>
    </row>
    <row r="127" spans="3:10" s="408" customFormat="1" ht="15">
      <c r="C127" s="409"/>
      <c r="G127" s="424"/>
      <c r="H127" s="424"/>
      <c r="I127" s="424"/>
      <c r="J127" s="409"/>
    </row>
    <row r="128" spans="3:10" s="408" customFormat="1" ht="15">
      <c r="C128" s="409"/>
      <c r="G128" s="424"/>
      <c r="H128" s="424"/>
      <c r="I128" s="424"/>
      <c r="J128" s="409"/>
    </row>
    <row r="129" spans="3:10" s="408" customFormat="1" ht="15">
      <c r="C129" s="409"/>
      <c r="G129" s="424"/>
      <c r="H129" s="424"/>
      <c r="J129" s="409"/>
    </row>
    <row r="130" spans="3:10" s="408" customFormat="1" ht="15">
      <c r="C130" s="409"/>
      <c r="G130" s="424"/>
      <c r="H130" s="424"/>
      <c r="I130" s="424"/>
      <c r="J130" s="409"/>
    </row>
    <row r="131" spans="3:10" s="408" customFormat="1" ht="15">
      <c r="C131" s="409"/>
      <c r="F131" s="985" t="s">
        <v>73</v>
      </c>
      <c r="G131" s="985"/>
      <c r="H131" s="985"/>
      <c r="I131" s="445"/>
      <c r="J131" s="409"/>
    </row>
    <row r="132" spans="3:10" s="408" customFormat="1" ht="15">
      <c r="C132" s="409"/>
      <c r="G132" s="424"/>
      <c r="H132" s="424"/>
      <c r="J132" s="409"/>
    </row>
    <row r="133" spans="3:10" s="408" customFormat="1" ht="15">
      <c r="C133" s="409"/>
      <c r="J133" s="409"/>
    </row>
  </sheetData>
  <sheetProtection sheet="1" objects="1" scenarios="1" selectLockedCells="1" selectUnlockedCells="1"/>
  <mergeCells count="47">
    <mergeCell ref="P1:S2"/>
    <mergeCell ref="P13:S14"/>
    <mergeCell ref="F65:H65"/>
    <mergeCell ref="B43:B45"/>
    <mergeCell ref="I43:I45"/>
    <mergeCell ref="B55:B57"/>
    <mergeCell ref="I55:I57"/>
    <mergeCell ref="B39:B41"/>
    <mergeCell ref="B6:B8"/>
    <mergeCell ref="P6:S7"/>
    <mergeCell ref="P8:S9"/>
    <mergeCell ref="B10:B12"/>
    <mergeCell ref="I10:I12"/>
    <mergeCell ref="B22:B24"/>
    <mergeCell ref="I22:I24"/>
    <mergeCell ref="P11:S11"/>
    <mergeCell ref="P10:S10"/>
    <mergeCell ref="P4:S5"/>
    <mergeCell ref="M103:N103"/>
    <mergeCell ref="M37:N37"/>
    <mergeCell ref="J103:L103"/>
    <mergeCell ref="J37:L37"/>
    <mergeCell ref="J4:L4"/>
    <mergeCell ref="M4:N4"/>
    <mergeCell ref="M70:N70"/>
    <mergeCell ref="B76:B78"/>
    <mergeCell ref="I76:I78"/>
    <mergeCell ref="B69:B71"/>
    <mergeCell ref="D70:I70"/>
    <mergeCell ref="J70:L70"/>
    <mergeCell ref="B72:B74"/>
    <mergeCell ref="B3:B5"/>
    <mergeCell ref="F131:H131"/>
    <mergeCell ref="B88:B90"/>
    <mergeCell ref="I88:I90"/>
    <mergeCell ref="F98:H98"/>
    <mergeCell ref="B102:B104"/>
    <mergeCell ref="D103:I103"/>
    <mergeCell ref="B109:B111"/>
    <mergeCell ref="I109:I111"/>
    <mergeCell ref="B121:B123"/>
    <mergeCell ref="I121:I123"/>
    <mergeCell ref="B105:B107"/>
    <mergeCell ref="F32:H32"/>
    <mergeCell ref="B36:B38"/>
    <mergeCell ref="D37:I37"/>
    <mergeCell ref="D4:I4"/>
  </mergeCells>
  <printOptions/>
  <pageMargins left="0.11811023622047245" right="0.11811023622047245" top="0.11811023622047245" bottom="0.11811023622047245" header="0.31496062992125984" footer="0.31496062992125984"/>
  <pageSetup blackAndWhite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árok7">
    <tabColor rgb="FFFFFF00"/>
  </sheetPr>
  <dimension ref="A1:AU138"/>
  <sheetViews>
    <sheetView zoomScale="82" zoomScaleNormal="82" zoomScalePageLayoutView="0" workbookViewId="0" topLeftCell="A1">
      <selection activeCell="L110" sqref="L110:N113"/>
    </sheetView>
  </sheetViews>
  <sheetFormatPr defaultColWidth="9.140625" defaultRowHeight="12.75"/>
  <cols>
    <col min="1" max="1" width="1.7109375" style="30" customWidth="1"/>
    <col min="2" max="2" width="30.7109375" style="30" customWidth="1"/>
    <col min="3" max="3" width="3.7109375" style="31" customWidth="1"/>
    <col min="4" max="4" width="8.7109375" style="30" customWidth="1"/>
    <col min="5" max="5" width="5.57421875" style="30" customWidth="1"/>
    <col min="6" max="6" width="8.7109375" style="30" customWidth="1"/>
    <col min="7" max="7" width="5.8515625" style="30" bestFit="1" customWidth="1"/>
    <col min="8" max="8" width="7.7109375" style="30" customWidth="1"/>
    <col min="9" max="9" width="1.8515625" style="30" customWidth="1"/>
    <col min="10" max="10" width="30.7109375" style="30" customWidth="1"/>
    <col min="11" max="11" width="3.7109375" style="31" customWidth="1"/>
    <col min="12" max="12" width="8.7109375" style="30" customWidth="1"/>
    <col min="13" max="13" width="5.57421875" style="30" customWidth="1"/>
    <col min="14" max="14" width="8.7109375" style="30" customWidth="1"/>
    <col min="15" max="15" width="6.00390625" style="30" customWidth="1"/>
    <col min="16" max="16" width="7.8515625" style="30" customWidth="1"/>
    <col min="17" max="18" width="4.57421875" style="30" hidden="1" customWidth="1"/>
    <col min="19" max="34" width="8.28125" style="30" hidden="1" customWidth="1"/>
    <col min="35" max="35" width="3.7109375" style="30" hidden="1" customWidth="1"/>
    <col min="36" max="36" width="6.00390625" style="30" hidden="1" customWidth="1"/>
    <col min="37" max="40" width="8.28125" style="30" hidden="1" customWidth="1"/>
    <col min="41" max="41" width="8.28125" style="30" customWidth="1"/>
    <col min="42" max="42" width="10.00390625" style="30" customWidth="1"/>
    <col min="43" max="44" width="9.140625" style="30" customWidth="1"/>
    <col min="45" max="45" width="11.57421875" style="30" customWidth="1"/>
    <col min="46" max="16384" width="9.140625" style="30" customWidth="1"/>
  </cols>
  <sheetData>
    <row r="1" spans="20:21" ht="15">
      <c r="T1"/>
      <c r="U1"/>
    </row>
    <row r="2" spans="20:21" ht="15" customHeight="1">
      <c r="T2"/>
      <c r="U2"/>
    </row>
    <row r="3" spans="2:43" ht="26.25">
      <c r="B3" s="81" t="s">
        <v>72</v>
      </c>
      <c r="C3" s="1511" t="str">
        <f>Tlačivo_na_zostavy!$T$23</f>
        <v>T - 3</v>
      </c>
      <c r="D3" s="1511"/>
      <c r="F3" s="90"/>
      <c r="G3" s="90"/>
      <c r="H3" s="1537" t="s">
        <v>78</v>
      </c>
      <c r="I3" s="1537"/>
      <c r="J3" s="1537"/>
      <c r="K3" s="90"/>
      <c r="L3" s="90"/>
      <c r="M3" s="90"/>
      <c r="N3" s="1516" t="str">
        <f>Tlačivo_na_zostavy!$V$23</f>
        <v>2022 - 23.</v>
      </c>
      <c r="O3" s="1516"/>
      <c r="P3" s="1516"/>
      <c r="Q3" s="858"/>
      <c r="T3"/>
      <c r="U3"/>
      <c r="AP3" s="1512" t="s">
        <v>133</v>
      </c>
      <c r="AQ3" s="1513"/>
    </row>
    <row r="4" spans="20:43" ht="15">
      <c r="T4"/>
      <c r="U4"/>
      <c r="AP4" s="1514"/>
      <c r="AQ4" s="1515"/>
    </row>
    <row r="5" spans="20:21" ht="15.75" thickBot="1">
      <c r="T5"/>
      <c r="U5"/>
    </row>
    <row r="6" spans="1:46" ht="21.75" thickBot="1">
      <c r="A6" s="32"/>
      <c r="B6" s="83"/>
      <c r="C6" s="33"/>
      <c r="D6" s="1497" t="s">
        <v>195</v>
      </c>
      <c r="E6" s="1498"/>
      <c r="F6" s="1498"/>
      <c r="G6" s="1498"/>
      <c r="H6" s="1498"/>
      <c r="I6" s="1498"/>
      <c r="J6" s="1498"/>
      <c r="K6" s="33"/>
      <c r="L6" s="37" t="str">
        <f>Tlačivo_na_zostavy!$T$19</f>
        <v>Vrútky</v>
      </c>
      <c r="M6" s="34"/>
      <c r="N6" s="1496">
        <f>Tlačivo_na_zostavy!$V$21</f>
        <v>45017</v>
      </c>
      <c r="O6" s="1496"/>
      <c r="P6" s="1496"/>
      <c r="Q6" s="859"/>
      <c r="T6"/>
      <c r="U6"/>
      <c r="AP6" s="1457" t="s">
        <v>263</v>
      </c>
      <c r="AQ6" s="1458"/>
      <c r="AR6" s="1458"/>
      <c r="AS6" s="1458"/>
      <c r="AT6" s="1459"/>
    </row>
    <row r="7" spans="4:46" ht="15.75" customHeight="1" thickBot="1">
      <c r="D7" s="71"/>
      <c r="E7" s="71"/>
      <c r="F7" s="71"/>
      <c r="G7" s="71"/>
      <c r="H7" s="71"/>
      <c r="L7" s="71"/>
      <c r="M7" s="71"/>
      <c r="N7" s="71"/>
      <c r="O7" s="71"/>
      <c r="P7" s="71"/>
      <c r="Q7" s="71"/>
      <c r="T7"/>
      <c r="U7"/>
      <c r="AL7" s="252">
        <f>SUM(G14,O14,G24,O24)</f>
        <v>48</v>
      </c>
      <c r="AP7" s="1460"/>
      <c r="AQ7" s="1461"/>
      <c r="AR7" s="1461"/>
      <c r="AS7" s="1461"/>
      <c r="AT7" s="1462"/>
    </row>
    <row r="8" spans="4:46" ht="15.75" customHeight="1" thickBot="1">
      <c r="D8" s="35"/>
      <c r="E8" s="35"/>
      <c r="F8" s="35"/>
      <c r="G8" s="35"/>
      <c r="H8" s="35"/>
      <c r="L8" s="35"/>
      <c r="M8" s="35"/>
      <c r="N8" s="35"/>
      <c r="O8" s="35"/>
      <c r="P8" s="35"/>
      <c r="Q8" s="71"/>
      <c r="W8" s="1475" t="s">
        <v>80</v>
      </c>
      <c r="X8" s="1476"/>
      <c r="Y8" s="1476"/>
      <c r="Z8" s="1477" t="s">
        <v>81</v>
      </c>
      <c r="AA8" s="1476"/>
      <c r="AB8" s="1478"/>
      <c r="AC8" s="1477" t="s">
        <v>82</v>
      </c>
      <c r="AD8" s="1476"/>
      <c r="AE8" s="1478"/>
      <c r="AF8" s="1476" t="s">
        <v>83</v>
      </c>
      <c r="AG8" s="1476"/>
      <c r="AH8" s="1479"/>
      <c r="AI8" s="875"/>
      <c r="AP8" s="1463"/>
      <c r="AQ8" s="1464"/>
      <c r="AR8" s="1464"/>
      <c r="AS8" s="1464"/>
      <c r="AT8" s="1465"/>
    </row>
    <row r="9" spans="2:46" ht="16.5" customHeight="1" thickBot="1">
      <c r="B9" s="154"/>
      <c r="D9" s="666" t="s">
        <v>3</v>
      </c>
      <c r="E9" s="667" t="s">
        <v>6</v>
      </c>
      <c r="F9" s="668" t="s">
        <v>45</v>
      </c>
      <c r="G9" s="668" t="s">
        <v>79</v>
      </c>
      <c r="H9" s="669" t="s">
        <v>46</v>
      </c>
      <c r="J9" s="154"/>
      <c r="L9" s="666" t="s">
        <v>3</v>
      </c>
      <c r="M9" s="667" t="s">
        <v>6</v>
      </c>
      <c r="N9" s="668" t="s">
        <v>45</v>
      </c>
      <c r="O9" s="668" t="s">
        <v>79</v>
      </c>
      <c r="P9" s="669" t="s">
        <v>46</v>
      </c>
      <c r="Q9" s="877"/>
      <c r="S9" s="1480" t="s">
        <v>4</v>
      </c>
      <c r="T9" s="1481"/>
      <c r="W9" s="139" t="s">
        <v>84</v>
      </c>
      <c r="X9" s="140" t="s">
        <v>85</v>
      </c>
      <c r="Y9" s="140" t="s">
        <v>86</v>
      </c>
      <c r="Z9" s="141" t="s">
        <v>84</v>
      </c>
      <c r="AA9" s="140" t="s">
        <v>85</v>
      </c>
      <c r="AB9" s="142" t="s">
        <v>86</v>
      </c>
      <c r="AC9" s="141" t="s">
        <v>84</v>
      </c>
      <c r="AD9" s="140" t="s">
        <v>85</v>
      </c>
      <c r="AE9" s="142" t="s">
        <v>86</v>
      </c>
      <c r="AF9" s="140" t="s">
        <v>84</v>
      </c>
      <c r="AG9" s="140" t="s">
        <v>85</v>
      </c>
      <c r="AH9" s="143" t="s">
        <v>86</v>
      </c>
      <c r="AI9" s="876"/>
      <c r="AJ9" s="97"/>
      <c r="AK9" s="239" t="str">
        <f>$B$10</f>
        <v>a1a</v>
      </c>
      <c r="AL9" s="240" t="str">
        <f>$J$10</f>
        <v>b1</v>
      </c>
      <c r="AM9" s="240" t="str">
        <f>$B$20</f>
        <v>c1</v>
      </c>
      <c r="AN9" s="241" t="str">
        <f>$J$20</f>
        <v>d1</v>
      </c>
      <c r="AP9" s="1463" t="s">
        <v>264</v>
      </c>
      <c r="AQ9" s="1464"/>
      <c r="AR9" s="1464"/>
      <c r="AS9" s="1464"/>
      <c r="AT9" s="1465"/>
    </row>
    <row r="10" spans="2:46" ht="24.75" customHeight="1" thickBot="1">
      <c r="B10" s="1501" t="str">
        <f>Zap_1_PC_Tu_Vpisovť_Mená!$C$37</f>
        <v>a1a</v>
      </c>
      <c r="C10" s="670">
        <v>1</v>
      </c>
      <c r="D10" s="553"/>
      <c r="E10" s="554"/>
      <c r="F10" s="553"/>
      <c r="G10" s="264">
        <f>AA20</f>
        <v>3</v>
      </c>
      <c r="H10" s="1482">
        <f>$F$14</f>
      </c>
      <c r="I10" s="36"/>
      <c r="J10" s="1501" t="str">
        <f>Zap_1_PC_Tu_Vpisovť_Mená!$E$37</f>
        <v>b1</v>
      </c>
      <c r="K10" s="670">
        <v>2</v>
      </c>
      <c r="L10" s="553"/>
      <c r="M10" s="554"/>
      <c r="N10" s="553"/>
      <c r="O10" s="266">
        <f>AB20</f>
        <v>3</v>
      </c>
      <c r="P10" s="1485">
        <f>$N$14</f>
      </c>
      <c r="Q10" s="878"/>
      <c r="R10" s="873"/>
      <c r="S10" s="147">
        <f>F10-D10</f>
        <v>0</v>
      </c>
      <c r="T10" s="148">
        <f>N10-L10</f>
        <v>0</v>
      </c>
      <c r="V10" s="271" t="str">
        <f>$B$10</f>
        <v>a1a</v>
      </c>
      <c r="W10" s="166">
        <f>F10</f>
        <v>0</v>
      </c>
      <c r="X10" s="167">
        <f>F10-D10</f>
        <v>0</v>
      </c>
      <c r="Y10" s="167">
        <f>E10</f>
        <v>0</v>
      </c>
      <c r="Z10" s="166">
        <f>F11</f>
        <v>0</v>
      </c>
      <c r="AA10" s="167">
        <f>F11-D11</f>
        <v>0</v>
      </c>
      <c r="AB10" s="168">
        <f>E11</f>
        <v>0</v>
      </c>
      <c r="AC10" s="166">
        <f>F12</f>
        <v>0</v>
      </c>
      <c r="AD10" s="167">
        <f>F12-D12</f>
        <v>0</v>
      </c>
      <c r="AE10" s="168">
        <f>E12</f>
        <v>0</v>
      </c>
      <c r="AF10" s="167">
        <f>F13</f>
        <v>0</v>
      </c>
      <c r="AG10" s="167">
        <f>F13-D13</f>
        <v>0</v>
      </c>
      <c r="AH10" s="169">
        <f>E13</f>
        <v>0</v>
      </c>
      <c r="AI10" s="127"/>
      <c r="AJ10" s="246" t="s">
        <v>80</v>
      </c>
      <c r="AK10" s="99" t="str">
        <f>IF(RANK(F10,W10:W13)=1,"3",IF(RANK(F10,W10:W13)=2,"2",IF(RANK(F10,W10:W13)=3,"1",IF(RANK(F10,W10:W13)=4,"0"))))</f>
        <v>3</v>
      </c>
      <c r="AL10" s="113" t="str">
        <f>IF(RANK(N10,W10:W13)=1,"3",IF(RANK(N10,W10:W13)=2,"2",IF(RANK(N10,W10:W13)=3,"1",IF(RANK(N10,W10:W13)=4,"0"))))</f>
        <v>3</v>
      </c>
      <c r="AM10" s="114" t="str">
        <f>IF(RANK(F20,W10:W13)=1,"3",IF(RANK(F20,W10:W13)=2,"2",IF(RANK(F20,W10:W13)=3,"1",IF(RANK(F20,W10:W13)=4,"0"))))</f>
        <v>3</v>
      </c>
      <c r="AN10" s="874" t="str">
        <f>IF(RANK(N20,W10:W13)=1,"3",IF(RANK(N20,W10:W13)=2,"2",IF(RANK(N20,W10:W13)=3,"1",IF(RANK(N20,W10:W13)=4,"0"))))</f>
        <v>3</v>
      </c>
      <c r="AO10" s="557"/>
      <c r="AP10" s="1466"/>
      <c r="AQ10" s="1467"/>
      <c r="AR10" s="1467"/>
      <c r="AS10" s="1467"/>
      <c r="AT10" s="1468"/>
    </row>
    <row r="11" spans="2:40" ht="24.75" customHeight="1" thickBot="1">
      <c r="B11" s="1502"/>
      <c r="C11" s="671">
        <v>2</v>
      </c>
      <c r="D11" s="553"/>
      <c r="E11" s="554"/>
      <c r="F11" s="553"/>
      <c r="G11" s="264">
        <f>AA21</f>
        <v>3</v>
      </c>
      <c r="H11" s="1483"/>
      <c r="I11" s="36"/>
      <c r="J11" s="1502"/>
      <c r="K11" s="671">
        <v>1</v>
      </c>
      <c r="L11" s="553"/>
      <c r="M11" s="554"/>
      <c r="N11" s="553"/>
      <c r="O11" s="267">
        <f>AB21</f>
        <v>3</v>
      </c>
      <c r="P11" s="1486"/>
      <c r="Q11" s="878"/>
      <c r="R11" s="873"/>
      <c r="S11" s="149">
        <f>F11-D11</f>
        <v>0</v>
      </c>
      <c r="T11" s="150">
        <f>N11-L11</f>
        <v>0</v>
      </c>
      <c r="V11" s="272" t="str">
        <f>$J$10</f>
        <v>b1</v>
      </c>
      <c r="W11" s="170">
        <f>N10</f>
        <v>0</v>
      </c>
      <c r="X11" s="171">
        <f>N10-L10</f>
        <v>0</v>
      </c>
      <c r="Y11" s="171">
        <f>M10</f>
        <v>0</v>
      </c>
      <c r="Z11" s="170">
        <f>N11</f>
        <v>0</v>
      </c>
      <c r="AA11" s="171">
        <f>N11-L11</f>
        <v>0</v>
      </c>
      <c r="AB11" s="172">
        <f>M11</f>
        <v>0</v>
      </c>
      <c r="AC11" s="170">
        <f>N12</f>
        <v>0</v>
      </c>
      <c r="AD11" s="171">
        <f>N12-L12</f>
        <v>0</v>
      </c>
      <c r="AE11" s="172">
        <f>M12</f>
        <v>0</v>
      </c>
      <c r="AF11" s="171">
        <f>N13</f>
        <v>0</v>
      </c>
      <c r="AG11" s="171">
        <f>N13-L13</f>
        <v>0</v>
      </c>
      <c r="AH11" s="173">
        <f>M13</f>
        <v>0</v>
      </c>
      <c r="AI11" s="127"/>
      <c r="AJ11" s="246" t="s">
        <v>81</v>
      </c>
      <c r="AK11" s="115" t="str">
        <f>IF(RANK(F11,Z10:Z13)=1,"3",IF(RANK(F11,Z10:Z13)=2,"2",IF(RANK(F11,Z10:Z13)=3,"1",IF(RANK(F11,Z10:Z13)=4,"0"))))</f>
        <v>3</v>
      </c>
      <c r="AL11" s="116" t="str">
        <f>IF(RANK(N11,Z10:Z13)=1,"3",IF(RANK(N11,Z10:Z13)=2,"2",IF(RANK(N11,Z10:Z13)=3,"1",IF(RANK(N11,Z10:Z13)=4,"0"))))</f>
        <v>3</v>
      </c>
      <c r="AM11" s="116" t="str">
        <f>IF(RANK(F21,Z10:Z13)=1,"3",IF(RANK(F21,Z10:Z13)=2,"2",IF(RANK(F21,Z10:Z13)=3,"1",IF(RANK(F21,Z10:Z13)=4,"0"))))</f>
        <v>3</v>
      </c>
      <c r="AN11" s="117" t="str">
        <f>IF(RANK(N21,Z10:Z13)=1,"3",IF(RANK(N21,Z10:Z13)=2,"2",IF(RANK(N21,Z10:Z13)=3,"1",IF(RANK(N21,Z10:Z13)=4,"0"))))</f>
        <v>3</v>
      </c>
    </row>
    <row r="12" spans="2:46" ht="24.75" customHeight="1">
      <c r="B12" s="1502"/>
      <c r="C12" s="671">
        <v>4</v>
      </c>
      <c r="D12" s="553"/>
      <c r="E12" s="554"/>
      <c r="F12" s="553"/>
      <c r="G12" s="264">
        <f>AA22</f>
        <v>3</v>
      </c>
      <c r="H12" s="1483"/>
      <c r="I12" s="36"/>
      <c r="J12" s="1502"/>
      <c r="K12" s="671">
        <v>3</v>
      </c>
      <c r="L12" s="553"/>
      <c r="M12" s="554"/>
      <c r="N12" s="553"/>
      <c r="O12" s="267">
        <f>AB22</f>
        <v>3</v>
      </c>
      <c r="P12" s="1486"/>
      <c r="Q12" s="878"/>
      <c r="R12" s="873"/>
      <c r="S12" s="149">
        <f>F12-D12</f>
        <v>0</v>
      </c>
      <c r="T12" s="150">
        <f>N12-L12</f>
        <v>0</v>
      </c>
      <c r="V12" s="272" t="str">
        <f>$B$20</f>
        <v>c1</v>
      </c>
      <c r="W12" s="170">
        <f>F20</f>
        <v>0</v>
      </c>
      <c r="X12" s="171">
        <f>F20-D20</f>
        <v>0</v>
      </c>
      <c r="Y12" s="171">
        <f>E20</f>
        <v>0</v>
      </c>
      <c r="Z12" s="170">
        <f>F21</f>
        <v>0</v>
      </c>
      <c r="AA12" s="171">
        <f>F21-D21</f>
        <v>0</v>
      </c>
      <c r="AB12" s="172">
        <f>E21</f>
        <v>0</v>
      </c>
      <c r="AC12" s="170">
        <f>F22</f>
        <v>0</v>
      </c>
      <c r="AD12" s="171">
        <f>F22-D22</f>
        <v>0</v>
      </c>
      <c r="AE12" s="172">
        <f>E22</f>
        <v>0</v>
      </c>
      <c r="AF12" s="171">
        <f>F23</f>
        <v>0</v>
      </c>
      <c r="AG12" s="171">
        <f>F23-D23</f>
        <v>0</v>
      </c>
      <c r="AH12" s="173">
        <f>E23</f>
        <v>0</v>
      </c>
      <c r="AI12" s="127"/>
      <c r="AJ12" s="246" t="s">
        <v>82</v>
      </c>
      <c r="AK12" s="115" t="str">
        <f>IF(RANK(F12,AC10:AC13)=1,"3",IF(RANK(F12,AC10:AC13)=2,"2",IF(RANK(F12,AC10:AC13)=3,"1",IF(RANK(F12,AC10:AC13)=4,"0"))))</f>
        <v>3</v>
      </c>
      <c r="AL12" s="116" t="str">
        <f>IF(RANK(N12,AC10:AC13)=1,"3",IF(RANK(N12,AC10:AC13)=2,"2",IF(RANK(N12,AC10:AC13)=3,"1",IF(RANK(N12,AC10:AC13)=4,"0"))))</f>
        <v>3</v>
      </c>
      <c r="AM12" s="116" t="str">
        <f>IF(RANK(F22,AC10:AC13)=1,"3",IF(RANK(F22,AC10:AC13)=2,"2",IF(RANK(F22,AC10:AC13)=3,"1",IF(RANK(F22,AC10:AC13)=4,"0"))))</f>
        <v>3</v>
      </c>
      <c r="AN12" s="117" t="str">
        <f>IF(RANK(N22,AC10:AC13)=1,"3",IF(RANK(N22,AC10:AC13)=2,"2",IF(RANK(N22,AC10:AC13)=3,"1",IF(RANK(N22,AC10:AC13)=4,"0"))))</f>
        <v>3</v>
      </c>
      <c r="AP12" s="1519" t="s">
        <v>318</v>
      </c>
      <c r="AQ12" s="1520"/>
      <c r="AR12" s="1520"/>
      <c r="AS12" s="1520"/>
      <c r="AT12" s="1521"/>
    </row>
    <row r="13" spans="2:46" ht="24.75" customHeight="1" thickBot="1">
      <c r="B13" s="672" t="str">
        <f>Zap_1_PC_Tu_Vpisovť_Mená!$C$36</f>
        <v>ŠK Železiarne Podbrezová</v>
      </c>
      <c r="C13" s="673">
        <v>3</v>
      </c>
      <c r="D13" s="555"/>
      <c r="E13" s="556"/>
      <c r="F13" s="555"/>
      <c r="G13" s="265">
        <f>AA23</f>
        <v>3</v>
      </c>
      <c r="H13" s="1484"/>
      <c r="I13" s="36"/>
      <c r="J13" s="672" t="str">
        <f>Zap_1_PC_Tu_Vpisovť_Mená!$E$36</f>
        <v>TJ Rakovice</v>
      </c>
      <c r="K13" s="673">
        <v>4</v>
      </c>
      <c r="L13" s="555"/>
      <c r="M13" s="556"/>
      <c r="N13" s="555"/>
      <c r="O13" s="268">
        <f>AB23</f>
        <v>3</v>
      </c>
      <c r="P13" s="1487"/>
      <c r="Q13" s="878"/>
      <c r="R13" s="873"/>
      <c r="S13" s="151">
        <f>F13-D13</f>
        <v>0</v>
      </c>
      <c r="T13" s="152">
        <f>N13-L13</f>
        <v>0</v>
      </c>
      <c r="V13" s="273" t="str">
        <f>$J$20</f>
        <v>d1</v>
      </c>
      <c r="W13" s="174">
        <f>N20</f>
        <v>0</v>
      </c>
      <c r="X13" s="128">
        <f>N20-L20</f>
        <v>0</v>
      </c>
      <c r="Y13" s="128">
        <f>M20</f>
        <v>0</v>
      </c>
      <c r="Z13" s="174">
        <f>N21</f>
        <v>0</v>
      </c>
      <c r="AA13" s="128">
        <f>N21-L21</f>
        <v>0</v>
      </c>
      <c r="AB13" s="175">
        <f>M21</f>
        <v>0</v>
      </c>
      <c r="AC13" s="174">
        <f>N22</f>
        <v>0</v>
      </c>
      <c r="AD13" s="128">
        <f>N22-L22</f>
        <v>0</v>
      </c>
      <c r="AE13" s="175">
        <f>M22</f>
        <v>0</v>
      </c>
      <c r="AF13" s="128">
        <f>N23</f>
        <v>0</v>
      </c>
      <c r="AG13" s="128">
        <f>N23-L23</f>
        <v>0</v>
      </c>
      <c r="AH13" s="101">
        <f>M23</f>
        <v>0</v>
      </c>
      <c r="AI13" s="127"/>
      <c r="AJ13" s="246" t="s">
        <v>83</v>
      </c>
      <c r="AK13" s="118" t="str">
        <f>IF(RANK(F13,AF10:AF13)=1,"3",IF(RANK(F13,AF10:AF13)=2,"2",IF(RANK(F13,AF10:AF13)=3,"1",IF(RANK(F13,AF10:AF13)=4,"0"))))</f>
        <v>3</v>
      </c>
      <c r="AL13" s="119" t="str">
        <f>IF(RANK(N13,AF10:AF13)=1,"3",IF(RANK(N13,AF10:AF13)=2,"2",IF(RANK(N13,AF10:AF13)=3,"1",IF(RANK(N13,AF10:AF13)=4,"0"))))</f>
        <v>3</v>
      </c>
      <c r="AM13" s="119" t="str">
        <f>IF(RANK(F23,AF10:AF13)=1,"3",IF(RANK(F23,AF10:AF13)=2,"2",IF(RANK(F23,AF10:AF13)=3,"1",IF(RANK(F23,AF10:AF13)=4,"0"))))</f>
        <v>3</v>
      </c>
      <c r="AN13" s="101" t="str">
        <f>IF(RANK(N23,AF10:AF13)=1,"3",IF(RANK(N23,AF10:AF13)=2,"2",IF(RANK(N23,AF10:AF13)=3,"1",IF(RANK(N23,AF10:AF13)=4,"0"))))</f>
        <v>3</v>
      </c>
      <c r="AP13" s="1522"/>
      <c r="AQ13" s="1523"/>
      <c r="AR13" s="1523"/>
      <c r="AS13" s="1523"/>
      <c r="AT13" s="1524"/>
    </row>
    <row r="14" spans="2:46" s="68" customFormat="1" ht="19.5" customHeight="1">
      <c r="B14" s="1503" t="s">
        <v>54</v>
      </c>
      <c r="C14" s="1503"/>
      <c r="D14" s="1509">
        <f>IF(SUM(D10:D13)=0,"",SUM(D10:D13))</f>
      </c>
      <c r="E14" s="1499" t="str">
        <f>IF(SUM(E10:E13)=0,"0",SUM(E10:E13))</f>
        <v>0</v>
      </c>
      <c r="F14" s="1499">
        <f>IF(SUM(F10:F13)=0,"",SUM(F10:F13))</f>
      </c>
      <c r="G14" s="1488">
        <f>IF(SUM(G10:G13)=0,"0",SUM(G10:G13))</f>
        <v>12</v>
      </c>
      <c r="H14"/>
      <c r="J14" s="1503" t="s">
        <v>54</v>
      </c>
      <c r="K14" s="1503"/>
      <c r="L14" s="1509">
        <f>IF(SUM(L10:L13)=0,"",SUM(L10:L13))</f>
      </c>
      <c r="M14" s="1494" t="str">
        <f>IF(SUM(M10:M13)=0,"0",SUM(M10:M13))</f>
        <v>0</v>
      </c>
      <c r="N14" s="1494">
        <f>IF(SUM(N10:N13)=0,"",SUM(N10:N13))</f>
      </c>
      <c r="O14" s="1490">
        <f>IF(SUM(O10:O13)=0,"0",SUM(O10:O13))</f>
        <v>12</v>
      </c>
      <c r="P14"/>
      <c r="Q14" s="1"/>
      <c r="AK14"/>
      <c r="AP14" s="1525" t="s">
        <v>392</v>
      </c>
      <c r="AQ14" s="1526"/>
      <c r="AR14" s="1526"/>
      <c r="AS14" s="1526"/>
      <c r="AT14" s="1527"/>
    </row>
    <row r="15" spans="2:46" s="68" customFormat="1" ht="9.75" customHeight="1" thickBot="1">
      <c r="B15" s="1504"/>
      <c r="C15" s="1505"/>
      <c r="D15" s="1510"/>
      <c r="E15" s="1500"/>
      <c r="F15" s="1500"/>
      <c r="G15" s="1489"/>
      <c r="H15"/>
      <c r="J15" s="1504"/>
      <c r="K15" s="1505"/>
      <c r="L15" s="1510"/>
      <c r="M15" s="1495"/>
      <c r="N15" s="1495"/>
      <c r="O15" s="1491"/>
      <c r="P15"/>
      <c r="Q15" s="1"/>
      <c r="AK15"/>
      <c r="AP15" s="1525"/>
      <c r="AQ15" s="1526"/>
      <c r="AR15" s="1526"/>
      <c r="AS15" s="1526"/>
      <c r="AT15" s="1527"/>
    </row>
    <row r="16" spans="17:46" ht="15" customHeight="1">
      <c r="Q16" s="879"/>
      <c r="AK16"/>
      <c r="AP16" s="1525"/>
      <c r="AQ16" s="1526"/>
      <c r="AR16" s="1526"/>
      <c r="AS16" s="1526"/>
      <c r="AT16" s="1527"/>
    </row>
    <row r="17" spans="17:46" ht="15" customHeight="1">
      <c r="Q17" s="879"/>
      <c r="AK17"/>
      <c r="AP17" s="1525"/>
      <c r="AQ17" s="1526"/>
      <c r="AR17" s="1526"/>
      <c r="AS17" s="1526"/>
      <c r="AT17" s="1527"/>
    </row>
    <row r="18" spans="4:46" ht="15.75" thickBot="1">
      <c r="D18" s="35"/>
      <c r="Q18" s="879"/>
      <c r="AK18"/>
      <c r="AP18" s="1528" t="s">
        <v>319</v>
      </c>
      <c r="AQ18" s="1529"/>
      <c r="AR18" s="1529"/>
      <c r="AS18" s="1529"/>
      <c r="AT18" s="1530"/>
    </row>
    <row r="19" spans="2:47" ht="15.75" thickBot="1">
      <c r="B19" s="154"/>
      <c r="D19" s="666" t="s">
        <v>3</v>
      </c>
      <c r="E19" s="667" t="s">
        <v>6</v>
      </c>
      <c r="F19" s="668" t="s">
        <v>45</v>
      </c>
      <c r="G19" s="668" t="s">
        <v>79</v>
      </c>
      <c r="H19" s="669" t="s">
        <v>46</v>
      </c>
      <c r="J19" s="154"/>
      <c r="L19" s="674" t="s">
        <v>3</v>
      </c>
      <c r="M19" s="667" t="s">
        <v>6</v>
      </c>
      <c r="N19" s="668" t="s">
        <v>45</v>
      </c>
      <c r="O19" s="668" t="s">
        <v>79</v>
      </c>
      <c r="P19" s="669" t="s">
        <v>46</v>
      </c>
      <c r="Q19" s="877"/>
      <c r="S19" s="1480" t="s">
        <v>4</v>
      </c>
      <c r="T19" s="1481"/>
      <c r="V19" s="96"/>
      <c r="AA19" s="163" t="str">
        <f>$AK$9</f>
        <v>a1a</v>
      </c>
      <c r="AB19" s="164" t="str">
        <f>$AL$9</f>
        <v>b1</v>
      </c>
      <c r="AC19" s="164" t="str">
        <f>$AM$9</f>
        <v>c1</v>
      </c>
      <c r="AD19" s="165" t="str">
        <f>$AN$9</f>
        <v>d1</v>
      </c>
      <c r="AK19"/>
      <c r="AP19" s="1528"/>
      <c r="AQ19" s="1529"/>
      <c r="AR19" s="1529"/>
      <c r="AS19" s="1529"/>
      <c r="AT19" s="1530"/>
      <c r="AU19"/>
    </row>
    <row r="20" spans="2:47" ht="24.75" customHeight="1" thickBot="1">
      <c r="B20" s="1501" t="str">
        <f>Zap_1_PC_Tu_Vpisovť_Mená!$H$37</f>
        <v>c1</v>
      </c>
      <c r="C20" s="670">
        <v>3</v>
      </c>
      <c r="D20" s="553"/>
      <c r="E20" s="554"/>
      <c r="F20" s="553"/>
      <c r="G20" s="266">
        <f>AC20</f>
        <v>3</v>
      </c>
      <c r="H20" s="1482">
        <f>$F$24</f>
      </c>
      <c r="I20" s="36"/>
      <c r="J20" s="1501" t="str">
        <f>Zap_1_PC_Tu_Vpisovť_Mená!$J$37</f>
        <v>d1</v>
      </c>
      <c r="K20" s="670">
        <v>4</v>
      </c>
      <c r="L20" s="553"/>
      <c r="M20" s="554"/>
      <c r="N20" s="553"/>
      <c r="O20" s="266">
        <f>AD20</f>
        <v>3</v>
      </c>
      <c r="P20" s="1482">
        <f>$N$24</f>
      </c>
      <c r="Q20" s="878"/>
      <c r="S20" s="147">
        <f>F20-D20</f>
        <v>0</v>
      </c>
      <c r="T20" s="148">
        <f>N20-L20</f>
        <v>0</v>
      </c>
      <c r="Y20" s="1469" t="s">
        <v>94</v>
      </c>
      <c r="Z20" s="1470"/>
      <c r="AA20" s="247">
        <f aca="true" t="shared" si="0" ref="AA20:AD23">ABS(AK10)</f>
        <v>3</v>
      </c>
      <c r="AB20" s="125">
        <f t="shared" si="0"/>
        <v>3</v>
      </c>
      <c r="AC20" s="124">
        <f t="shared" si="0"/>
        <v>3</v>
      </c>
      <c r="AD20" s="126">
        <f t="shared" si="0"/>
        <v>3</v>
      </c>
      <c r="AF20"/>
      <c r="AG20"/>
      <c r="AH20"/>
      <c r="AI20"/>
      <c r="AJ20"/>
      <c r="AK20"/>
      <c r="AL20"/>
      <c r="AM20"/>
      <c r="AN20"/>
      <c r="AP20" s="1531" t="s">
        <v>320</v>
      </c>
      <c r="AQ20" s="1532"/>
      <c r="AR20" s="1532"/>
      <c r="AS20" s="1532"/>
      <c r="AT20" s="1533"/>
      <c r="AU20"/>
    </row>
    <row r="21" spans="2:47" ht="24.75" customHeight="1" thickBot="1">
      <c r="B21" s="1502"/>
      <c r="C21" s="671">
        <v>4</v>
      </c>
      <c r="D21" s="553"/>
      <c r="E21" s="554"/>
      <c r="F21" s="553"/>
      <c r="G21" s="267">
        <f>AC21</f>
        <v>3</v>
      </c>
      <c r="H21" s="1483"/>
      <c r="I21" s="36"/>
      <c r="J21" s="1502"/>
      <c r="K21" s="671">
        <v>3</v>
      </c>
      <c r="L21" s="553"/>
      <c r="M21" s="554"/>
      <c r="N21" s="553"/>
      <c r="O21" s="267">
        <f>AD21</f>
        <v>3</v>
      </c>
      <c r="P21" s="1483"/>
      <c r="Q21" s="878"/>
      <c r="S21" s="149">
        <f>F21-D21</f>
        <v>0</v>
      </c>
      <c r="T21" s="150">
        <f>N21-L21</f>
        <v>0</v>
      </c>
      <c r="V21" s="251">
        <f>IF(AL7&lt;25,"",SUM(G14,O14,G24,O24))</f>
        <v>48</v>
      </c>
      <c r="Y21" s="1517" t="s">
        <v>95</v>
      </c>
      <c r="Z21" s="1518"/>
      <c r="AA21" s="248">
        <f t="shared" si="0"/>
        <v>3</v>
      </c>
      <c r="AB21" s="243">
        <f t="shared" si="0"/>
        <v>3</v>
      </c>
      <c r="AC21" s="244">
        <f t="shared" si="0"/>
        <v>3</v>
      </c>
      <c r="AD21" s="245">
        <f t="shared" si="0"/>
        <v>3</v>
      </c>
      <c r="AF21"/>
      <c r="AG21"/>
      <c r="AH21"/>
      <c r="AI21"/>
      <c r="AJ21"/>
      <c r="AK21"/>
      <c r="AL21"/>
      <c r="AM21"/>
      <c r="AN21"/>
      <c r="AP21" s="1534"/>
      <c r="AQ21" s="1535"/>
      <c r="AR21" s="1535"/>
      <c r="AS21" s="1535"/>
      <c r="AT21" s="1536"/>
      <c r="AU21"/>
    </row>
    <row r="22" spans="2:40" ht="24.75" customHeight="1">
      <c r="B22" s="1502"/>
      <c r="C22" s="671">
        <v>2</v>
      </c>
      <c r="D22" s="553"/>
      <c r="E22" s="554"/>
      <c r="F22" s="553"/>
      <c r="G22" s="267">
        <f>AC22</f>
        <v>3</v>
      </c>
      <c r="H22" s="1483"/>
      <c r="I22" s="36"/>
      <c r="J22" s="1502"/>
      <c r="K22" s="671">
        <v>1</v>
      </c>
      <c r="L22" s="553"/>
      <c r="M22" s="554"/>
      <c r="N22" s="553"/>
      <c r="O22" s="267">
        <f>AD22</f>
        <v>3</v>
      </c>
      <c r="P22" s="1483"/>
      <c r="Q22" s="878"/>
      <c r="S22" s="149">
        <f>F22-D22</f>
        <v>0</v>
      </c>
      <c r="T22" s="150">
        <f>N22-L22</f>
        <v>0</v>
      </c>
      <c r="V22"/>
      <c r="Y22" s="1517" t="s">
        <v>96</v>
      </c>
      <c r="Z22" s="1518"/>
      <c r="AA22" s="248">
        <f t="shared" si="0"/>
        <v>3</v>
      </c>
      <c r="AB22" s="243">
        <f t="shared" si="0"/>
        <v>3</v>
      </c>
      <c r="AC22" s="244">
        <f t="shared" si="0"/>
        <v>3</v>
      </c>
      <c r="AD22" s="245">
        <f t="shared" si="0"/>
        <v>3</v>
      </c>
      <c r="AF22"/>
      <c r="AG22"/>
      <c r="AH22"/>
      <c r="AI22"/>
      <c r="AJ22"/>
      <c r="AK22"/>
      <c r="AL22"/>
      <c r="AM22"/>
      <c r="AN22"/>
    </row>
    <row r="23" spans="2:38" ht="24.75" customHeight="1" thickBot="1">
      <c r="B23" s="672" t="str">
        <f>Zap_1_PC_Tu_Vpisovť_Mená!$H$36</f>
        <v>MKK Piešťany</v>
      </c>
      <c r="C23" s="673">
        <v>1</v>
      </c>
      <c r="D23" s="555"/>
      <c r="E23" s="556"/>
      <c r="F23" s="555"/>
      <c r="G23" s="268">
        <f>AC23</f>
        <v>3</v>
      </c>
      <c r="H23" s="1484"/>
      <c r="I23" s="36"/>
      <c r="J23" s="672" t="str">
        <f>Zap_1_PC_Tu_Vpisovť_Mená!$J$36</f>
        <v>TJ Lokomotíva Vrútky</v>
      </c>
      <c r="K23" s="673">
        <v>2</v>
      </c>
      <c r="L23" s="555"/>
      <c r="M23" s="556"/>
      <c r="N23" s="555"/>
      <c r="O23" s="268">
        <f>AD23</f>
        <v>3</v>
      </c>
      <c r="P23" s="1484"/>
      <c r="Q23" s="878"/>
      <c r="S23" s="151">
        <f>F23-D23</f>
        <v>0</v>
      </c>
      <c r="T23" s="152">
        <f>N23-L23</f>
        <v>0</v>
      </c>
      <c r="V23"/>
      <c r="Y23" s="1473" t="s">
        <v>97</v>
      </c>
      <c r="Z23" s="1474"/>
      <c r="AA23" s="249">
        <f t="shared" si="0"/>
        <v>3</v>
      </c>
      <c r="AB23" s="128">
        <f t="shared" si="0"/>
        <v>3</v>
      </c>
      <c r="AC23" s="98">
        <f t="shared" si="0"/>
        <v>3</v>
      </c>
      <c r="AD23" s="129">
        <f t="shared" si="0"/>
        <v>3</v>
      </c>
      <c r="AF23"/>
      <c r="AG23"/>
      <c r="AH23"/>
      <c r="AI23"/>
      <c r="AJ23"/>
      <c r="AK23"/>
      <c r="AL23"/>
    </row>
    <row r="24" spans="2:37" s="68" customFormat="1" ht="19.5" customHeight="1">
      <c r="B24" s="1503" t="s">
        <v>54</v>
      </c>
      <c r="C24" s="1503"/>
      <c r="D24" s="1492">
        <f>IF(SUM(D20:D23)=0,"",SUM(D20:D23))</f>
      </c>
      <c r="E24" s="1499" t="str">
        <f>IF(SUM(E20:E23)=0,"0",SUM(E20:E23))</f>
        <v>0</v>
      </c>
      <c r="F24" s="1499">
        <f>IF(SUM(F20:F23)=0,"",SUM(F20:F23))</f>
      </c>
      <c r="G24" s="1488">
        <f>IF(SUM(G20:G23)=0,"0",SUM(G20:G23))</f>
        <v>12</v>
      </c>
      <c r="H24"/>
      <c r="J24" s="1503" t="s">
        <v>54</v>
      </c>
      <c r="K24" s="1503"/>
      <c r="L24" s="1492">
        <f>IF(SUM(L20:L23)=0,"",SUM(L20:L23))</f>
      </c>
      <c r="M24" s="1499" t="str">
        <f>IF(SUM(M20:M23)=0,"0",SUM(M20:M23))</f>
        <v>0</v>
      </c>
      <c r="N24" s="1499">
        <f>IF(SUM(N20:N23)=0,"",SUM(N20:N23))</f>
      </c>
      <c r="O24" s="1488">
        <f>IF(SUM(O20:O23)=0,"0",SUM(O20:O23))</f>
        <v>12</v>
      </c>
      <c r="P24"/>
      <c r="Q24" s="1"/>
      <c r="V24"/>
      <c r="AK24" s="176"/>
    </row>
    <row r="25" spans="2:17" s="68" customFormat="1" ht="9.75" customHeight="1" thickBot="1">
      <c r="B25" s="1504"/>
      <c r="C25" s="1505"/>
      <c r="D25" s="1493"/>
      <c r="E25" s="1500"/>
      <c r="F25" s="1500"/>
      <c r="G25" s="1489"/>
      <c r="H25"/>
      <c r="J25" s="1504"/>
      <c r="K25" s="1505"/>
      <c r="L25" s="1493"/>
      <c r="M25" s="1500"/>
      <c r="N25" s="1500"/>
      <c r="O25" s="1489"/>
      <c r="P25"/>
      <c r="Q25" s="1"/>
    </row>
    <row r="26" spans="3:31" ht="15">
      <c r="C26" s="30"/>
      <c r="K26" s="30"/>
      <c r="Q26" s="879"/>
      <c r="X26"/>
      <c r="Y26"/>
      <c r="Z26"/>
      <c r="AA26"/>
      <c r="AB26"/>
      <c r="AC26"/>
      <c r="AD26"/>
      <c r="AE26"/>
    </row>
    <row r="27" spans="3:31" ht="15">
      <c r="C27" s="30"/>
      <c r="J27"/>
      <c r="K27" s="30"/>
      <c r="Q27" s="879"/>
      <c r="X27"/>
      <c r="Y27"/>
      <c r="Z27"/>
      <c r="AA27"/>
      <c r="AB27"/>
      <c r="AC27"/>
      <c r="AD27"/>
      <c r="AE27"/>
    </row>
    <row r="28" spans="3:31" ht="15">
      <c r="C28" s="30"/>
      <c r="J28"/>
      <c r="K28" s="30"/>
      <c r="Q28" s="879"/>
      <c r="X28"/>
      <c r="Y28"/>
      <c r="Z28"/>
      <c r="AA28"/>
      <c r="AB28"/>
      <c r="AC28"/>
      <c r="AD28"/>
      <c r="AE28"/>
    </row>
    <row r="29" spans="3:31" ht="15">
      <c r="C29" s="30"/>
      <c r="K29" s="30"/>
      <c r="Q29" s="879"/>
      <c r="X29"/>
      <c r="Y29"/>
      <c r="Z29"/>
      <c r="AA29"/>
      <c r="AB29"/>
      <c r="AC29"/>
      <c r="AD29"/>
      <c r="AE29"/>
    </row>
    <row r="30" spans="3:31" ht="15.75" thickBot="1">
      <c r="C30" s="30"/>
      <c r="E30" s="69"/>
      <c r="F30" s="1508" t="s">
        <v>73</v>
      </c>
      <c r="G30" s="1508"/>
      <c r="H30" s="1508"/>
      <c r="I30" s="1508"/>
      <c r="J30" s="72"/>
      <c r="K30" s="72"/>
      <c r="L30" s="70"/>
      <c r="Q30" s="879"/>
      <c r="X30"/>
      <c r="Y30"/>
      <c r="Z30"/>
      <c r="AA30"/>
      <c r="AB30"/>
      <c r="AC30"/>
      <c r="AD30"/>
      <c r="AE30"/>
    </row>
    <row r="31" spans="3:31" ht="15" customHeight="1" thickTop="1">
      <c r="C31" s="30"/>
      <c r="K31" s="30"/>
      <c r="L31" s="71"/>
      <c r="Q31" s="879"/>
      <c r="X31"/>
      <c r="Y31"/>
      <c r="Z31"/>
      <c r="AA31"/>
      <c r="AB31"/>
      <c r="AC31"/>
      <c r="AD31"/>
      <c r="AE31"/>
    </row>
    <row r="32" spans="3:17" ht="15" customHeight="1">
      <c r="C32" s="30"/>
      <c r="K32" s="30"/>
      <c r="Q32" s="879"/>
    </row>
    <row r="33" spans="2:17" ht="26.25">
      <c r="B33" s="76" t="str">
        <f>$B$3</f>
        <v>Turnaj</v>
      </c>
      <c r="C33" s="1511" t="str">
        <f>$C$3</f>
        <v>T - 3</v>
      </c>
      <c r="D33" s="1511"/>
      <c r="F33" s="90"/>
      <c r="G33" s="90"/>
      <c r="H33" s="1537" t="str">
        <f>$H$3</f>
        <v>Slovenský Pohár žien</v>
      </c>
      <c r="I33" s="1537"/>
      <c r="J33" s="1537"/>
      <c r="K33" s="90"/>
      <c r="L33" s="90"/>
      <c r="M33" s="90"/>
      <c r="N33" s="1516" t="str">
        <f>$N$3</f>
        <v>2022 - 23.</v>
      </c>
      <c r="O33" s="1516"/>
      <c r="P33" s="1516"/>
      <c r="Q33" s="880"/>
    </row>
    <row r="34" spans="3:17" ht="15" customHeight="1">
      <c r="C34" s="30"/>
      <c r="K34" s="30"/>
      <c r="Q34" s="879"/>
    </row>
    <row r="35" ht="15">
      <c r="Q35" s="879"/>
    </row>
    <row r="36" spans="2:17" ht="21.75" thickBot="1">
      <c r="B36" s="83"/>
      <c r="C36" s="33"/>
      <c r="D36" s="1497" t="s">
        <v>198</v>
      </c>
      <c r="E36" s="1498"/>
      <c r="F36" s="1498"/>
      <c r="G36" s="1498"/>
      <c r="H36" s="1498"/>
      <c r="I36" s="1498"/>
      <c r="J36" s="1498"/>
      <c r="K36" s="33"/>
      <c r="L36" s="38" t="str">
        <f>$L$6</f>
        <v>Vrútky</v>
      </c>
      <c r="M36" s="33"/>
      <c r="N36" s="1496">
        <f>$N$6</f>
        <v>45017</v>
      </c>
      <c r="O36" s="1496"/>
      <c r="P36" s="1496"/>
      <c r="Q36" s="881"/>
    </row>
    <row r="37" spans="4:38" ht="15.75" thickBot="1">
      <c r="D37" s="71"/>
      <c r="Q37" s="879"/>
      <c r="AL37" s="252">
        <f>SUM(G44,O44,G54,O54)</f>
        <v>48</v>
      </c>
    </row>
    <row r="38" spans="4:35" ht="15.75" thickBot="1">
      <c r="D38" s="35"/>
      <c r="L38" s="153"/>
      <c r="Q38" s="879"/>
      <c r="W38" s="1475" t="s">
        <v>80</v>
      </c>
      <c r="X38" s="1476"/>
      <c r="Y38" s="1476"/>
      <c r="Z38" s="1477" t="s">
        <v>81</v>
      </c>
      <c r="AA38" s="1476"/>
      <c r="AB38" s="1478"/>
      <c r="AC38" s="1477" t="s">
        <v>82</v>
      </c>
      <c r="AD38" s="1476"/>
      <c r="AE38" s="1478"/>
      <c r="AF38" s="1476" t="s">
        <v>83</v>
      </c>
      <c r="AG38" s="1476"/>
      <c r="AH38" s="1479"/>
      <c r="AI38" s="875"/>
    </row>
    <row r="39" spans="2:40" ht="16.5" customHeight="1" thickBot="1">
      <c r="B39" s="154"/>
      <c r="D39" s="666" t="s">
        <v>3</v>
      </c>
      <c r="E39" s="667" t="s">
        <v>6</v>
      </c>
      <c r="F39" s="668" t="s">
        <v>45</v>
      </c>
      <c r="G39" s="668" t="s">
        <v>79</v>
      </c>
      <c r="H39" s="669" t="s">
        <v>46</v>
      </c>
      <c r="J39" s="154"/>
      <c r="L39" s="666" t="s">
        <v>3</v>
      </c>
      <c r="M39" s="667" t="s">
        <v>6</v>
      </c>
      <c r="N39" s="668" t="s">
        <v>45</v>
      </c>
      <c r="O39" s="668" t="s">
        <v>79</v>
      </c>
      <c r="P39" s="669" t="s">
        <v>46</v>
      </c>
      <c r="Q39" s="877"/>
      <c r="S39" s="1480" t="s">
        <v>4</v>
      </c>
      <c r="T39" s="1481"/>
      <c r="W39" s="139" t="s">
        <v>84</v>
      </c>
      <c r="X39" s="140" t="s">
        <v>85</v>
      </c>
      <c r="Y39" s="140" t="s">
        <v>86</v>
      </c>
      <c r="Z39" s="141" t="s">
        <v>84</v>
      </c>
      <c r="AA39" s="140" t="s">
        <v>85</v>
      </c>
      <c r="AB39" s="142" t="s">
        <v>86</v>
      </c>
      <c r="AC39" s="141" t="s">
        <v>84</v>
      </c>
      <c r="AD39" s="140" t="s">
        <v>85</v>
      </c>
      <c r="AE39" s="142" t="s">
        <v>86</v>
      </c>
      <c r="AF39" s="140" t="s">
        <v>84</v>
      </c>
      <c r="AG39" s="140" t="s">
        <v>85</v>
      </c>
      <c r="AH39" s="143" t="s">
        <v>86</v>
      </c>
      <c r="AI39" s="876"/>
      <c r="AJ39" s="97"/>
      <c r="AK39" s="144" t="str">
        <f>$B$40</f>
        <v>d2</v>
      </c>
      <c r="AL39" s="145" t="str">
        <f>$J$40</f>
        <v>a2</v>
      </c>
      <c r="AM39" s="145" t="str">
        <f>$B$50</f>
        <v>b2</v>
      </c>
      <c r="AN39" s="146" t="str">
        <f>$J$50</f>
        <v>c2</v>
      </c>
    </row>
    <row r="40" spans="2:40" ht="24.75" customHeight="1">
      <c r="B40" s="1501" t="str">
        <f>Zap_1_PC_Tu_Vpisovť_Mená!$C$39</f>
        <v>d2</v>
      </c>
      <c r="C40" s="670">
        <v>1</v>
      </c>
      <c r="D40" s="553"/>
      <c r="E40" s="554"/>
      <c r="F40" s="553"/>
      <c r="G40" s="269">
        <f>AA50</f>
        <v>3</v>
      </c>
      <c r="H40" s="1482">
        <f>$F$44</f>
      </c>
      <c r="I40" s="36"/>
      <c r="J40" s="1506" t="str">
        <f>Zap_1_PC_Tu_Vpisovť_Mená!$E$39</f>
        <v>a2</v>
      </c>
      <c r="K40" s="670">
        <v>2</v>
      </c>
      <c r="L40" s="553"/>
      <c r="M40" s="554"/>
      <c r="N40" s="553"/>
      <c r="O40" s="266">
        <f>AB50</f>
        <v>3</v>
      </c>
      <c r="P40" s="1485">
        <f>$N$44</f>
      </c>
      <c r="Q40" s="878"/>
      <c r="S40" s="147">
        <f>F40-D40</f>
        <v>0</v>
      </c>
      <c r="T40" s="148">
        <f>N40-L40</f>
        <v>0</v>
      </c>
      <c r="V40" s="274" t="str">
        <f>$B$40</f>
        <v>d2</v>
      </c>
      <c r="W40" s="166">
        <f>F40</f>
        <v>0</v>
      </c>
      <c r="X40" s="167">
        <f>F40-D40</f>
        <v>0</v>
      </c>
      <c r="Y40" s="167">
        <f>E40</f>
        <v>0</v>
      </c>
      <c r="Z40" s="166">
        <f>F41</f>
        <v>0</v>
      </c>
      <c r="AA40" s="167">
        <f>F41-D41</f>
        <v>0</v>
      </c>
      <c r="AB40" s="168">
        <f>E41</f>
        <v>0</v>
      </c>
      <c r="AC40" s="166">
        <f>F42</f>
        <v>0</v>
      </c>
      <c r="AD40" s="167">
        <f>F42-D42</f>
        <v>0</v>
      </c>
      <c r="AE40" s="168">
        <f>E42</f>
        <v>0</v>
      </c>
      <c r="AF40" s="167">
        <f>F43</f>
        <v>0</v>
      </c>
      <c r="AG40" s="167">
        <f>F43-D43</f>
        <v>0</v>
      </c>
      <c r="AH40" s="169">
        <f>E43</f>
        <v>0</v>
      </c>
      <c r="AI40" s="127"/>
      <c r="AJ40" s="246" t="s">
        <v>80</v>
      </c>
      <c r="AK40" s="99" t="str">
        <f>IF(RANK(F40,W40:W43)=1,"3",IF(RANK(F40,W40:W43)=2,"2",IF(RANK(F40,W40:W43)=3,"1",IF(RANK(F40,W40:W43)=4,"0"))))</f>
        <v>3</v>
      </c>
      <c r="AL40" s="113" t="str">
        <f>IF(RANK(N40,W40:W43)=1,"3",IF(RANK(N40,W40:W43)=2,"2",IF(RANK(N40,W40:W43)=3,"1",IF(RANK(N40,W40:W43)=4,"0"))))</f>
        <v>3</v>
      </c>
      <c r="AM40" s="114" t="str">
        <f>IF(RANK(F50,W40:W43)=1,"3",IF(RANK(F50,W40:W43)=2,"2",IF(RANK(F50,W40:W43)=3,"1",IF(RANK(F50,W40:W43)=4,"0"))))</f>
        <v>3</v>
      </c>
      <c r="AN40" s="100" t="str">
        <f>IF(RANK(N50,W40:W43)=1,"3",IF(RANK(N50,W40:W43)=2,"2",IF(RANK(N50,W40:W43)=3,"1",IF(RANK(N50,W40:W43)=4,"0"))))</f>
        <v>3</v>
      </c>
    </row>
    <row r="41" spans="2:40" ht="24.75" customHeight="1">
      <c r="B41" s="1502"/>
      <c r="C41" s="671">
        <v>2</v>
      </c>
      <c r="D41" s="553"/>
      <c r="E41" s="554"/>
      <c r="F41" s="553"/>
      <c r="G41" s="269">
        <f>AA51</f>
        <v>3</v>
      </c>
      <c r="H41" s="1483"/>
      <c r="I41" s="36"/>
      <c r="J41" s="1507"/>
      <c r="K41" s="671">
        <v>1</v>
      </c>
      <c r="L41" s="553"/>
      <c r="M41" s="554"/>
      <c r="N41" s="553"/>
      <c r="O41" s="267">
        <f>AB51</f>
        <v>3</v>
      </c>
      <c r="P41" s="1486"/>
      <c r="Q41" s="878"/>
      <c r="S41" s="149">
        <f>F41-D41</f>
        <v>0</v>
      </c>
      <c r="T41" s="150">
        <f>N41-L41</f>
        <v>0</v>
      </c>
      <c r="V41" s="275" t="str">
        <f>$J$40</f>
        <v>a2</v>
      </c>
      <c r="W41" s="170">
        <f>N40</f>
        <v>0</v>
      </c>
      <c r="X41" s="171">
        <f>N40-L40</f>
        <v>0</v>
      </c>
      <c r="Y41" s="171">
        <f>M40</f>
        <v>0</v>
      </c>
      <c r="Z41" s="170">
        <f>N41</f>
        <v>0</v>
      </c>
      <c r="AA41" s="171">
        <f>N41-L41</f>
        <v>0</v>
      </c>
      <c r="AB41" s="172">
        <f>M41</f>
        <v>0</v>
      </c>
      <c r="AC41" s="170">
        <f>N42</f>
        <v>0</v>
      </c>
      <c r="AD41" s="171">
        <f>N42-L42</f>
        <v>0</v>
      </c>
      <c r="AE41" s="172">
        <f>M42</f>
        <v>0</v>
      </c>
      <c r="AF41" s="171">
        <f>N43</f>
        <v>0</v>
      </c>
      <c r="AG41" s="171">
        <f>N43-L43</f>
        <v>0</v>
      </c>
      <c r="AH41" s="173">
        <f>M43</f>
        <v>0</v>
      </c>
      <c r="AI41" s="127"/>
      <c r="AJ41" s="246" t="s">
        <v>81</v>
      </c>
      <c r="AK41" s="115" t="str">
        <f>IF(RANK(F41,Z40:Z43)=1,"3",IF(RANK(F41,Z40:Z43)=2,"2",IF(RANK(F41,Z40:Z43)=3,"1",IF(RANK(F41,Z40:Z43)=4,"0"))))</f>
        <v>3</v>
      </c>
      <c r="AL41" s="116" t="str">
        <f>IF(RANK(N41,Z40:Z43)=1,"3",IF(RANK(N41,Z40:Z43)=2,"2",IF(RANK(N41,Z40:Z43)=3,"1",IF(RANK(N41,Z40:Z43)=4,"0"))))</f>
        <v>3</v>
      </c>
      <c r="AM41" s="116" t="str">
        <f>IF(RANK(F51,Z40:Z43)=1,"3",IF(RANK(F51,Z40:Z43)=2,"2",IF(RANK(F51,Z40:Z43)=3,"1",IF(RANK(F51,Z40:Z43)=4,"0"))))</f>
        <v>3</v>
      </c>
      <c r="AN41" s="117" t="str">
        <f>IF(RANK(N51,Z40:Z43)=1,"3",IF(RANK(N51,Z40:Z43)=2,"2",IF(RANK(N51,Z40:Z43)=3,"1",IF(RANK(N51,Z40:Z43)=4,"0"))))</f>
        <v>3</v>
      </c>
    </row>
    <row r="42" spans="2:40" ht="24.75" customHeight="1">
      <c r="B42" s="1502"/>
      <c r="C42" s="671">
        <v>4</v>
      </c>
      <c r="D42" s="553"/>
      <c r="E42" s="554"/>
      <c r="F42" s="553"/>
      <c r="G42" s="269">
        <f>AA52</f>
        <v>3</v>
      </c>
      <c r="H42" s="1483"/>
      <c r="I42" s="36"/>
      <c r="J42" s="1507"/>
      <c r="K42" s="671">
        <v>3</v>
      </c>
      <c r="L42" s="553"/>
      <c r="M42" s="554"/>
      <c r="N42" s="553"/>
      <c r="O42" s="267">
        <f>AB52</f>
        <v>3</v>
      </c>
      <c r="P42" s="1486"/>
      <c r="Q42" s="878"/>
      <c r="S42" s="149">
        <f>F42-D42</f>
        <v>0</v>
      </c>
      <c r="T42" s="150">
        <f>N42-L42</f>
        <v>0</v>
      </c>
      <c r="V42" s="275" t="str">
        <f>$B$50</f>
        <v>b2</v>
      </c>
      <c r="W42" s="170">
        <f>F50</f>
        <v>0</v>
      </c>
      <c r="X42" s="171">
        <f>F50-D50</f>
        <v>0</v>
      </c>
      <c r="Y42" s="171">
        <f>E50</f>
        <v>0</v>
      </c>
      <c r="Z42" s="170">
        <f>F51</f>
        <v>0</v>
      </c>
      <c r="AA42" s="171">
        <f>F51-D51</f>
        <v>0</v>
      </c>
      <c r="AB42" s="172">
        <f>E51</f>
        <v>0</v>
      </c>
      <c r="AC42" s="170">
        <f>F52</f>
        <v>0</v>
      </c>
      <c r="AD42" s="171">
        <f>F52-D52</f>
        <v>0</v>
      </c>
      <c r="AE42" s="172">
        <f>E52</f>
        <v>0</v>
      </c>
      <c r="AF42" s="171">
        <f>F53</f>
        <v>0</v>
      </c>
      <c r="AG42" s="171">
        <f>F53-D53</f>
        <v>0</v>
      </c>
      <c r="AH42" s="173">
        <f>E53</f>
        <v>0</v>
      </c>
      <c r="AI42" s="127"/>
      <c r="AJ42" s="246" t="s">
        <v>82</v>
      </c>
      <c r="AK42" s="115" t="str">
        <f>IF(RANK(F42,AC40:AC43)=1,"3",IF(RANK(F42,AC40:AC43)=2,"2",IF(RANK(F42,AC40:AC43)=3,"1",IF(RANK(F42,AC40:AC43)=4,"0"))))</f>
        <v>3</v>
      </c>
      <c r="AL42" s="116" t="str">
        <f>IF(RANK(N42,AC40:AC43)=1,"3",IF(RANK(N42,AC40:AC43)=2,"2",IF(RANK(N42,AC40:AC43)=3,"1",IF(RANK(N42,AC40:AC43)=4,"0"))))</f>
        <v>3</v>
      </c>
      <c r="AM42" s="116" t="str">
        <f>IF(RANK(F52,AC40:AC43)=1,"3",IF(RANK(F52,AC40:AC43)=2,"2",IF(RANK(F52,AC40:AC43)=3,"1",IF(RANK(F52,AC40:AC43)=4,"0"))))</f>
        <v>3</v>
      </c>
      <c r="AN42" s="117" t="str">
        <f>IF(RANK(N52,AC40:AC43)=1,"3",IF(RANK(N52,AC40:AC43)=2,"2",IF(RANK(N52,AC40:AC43)=3,"1",IF(RANK(N52,AC40:AC43)=4,"0"))))</f>
        <v>3</v>
      </c>
    </row>
    <row r="43" spans="2:40" ht="24.75" customHeight="1" thickBot="1">
      <c r="B43" s="672" t="str">
        <f>Zap_1_PC_Tu_Vpisovť_Mená!$C$38</f>
        <v>TJ Lokomotíva Vrútky</v>
      </c>
      <c r="C43" s="673">
        <v>3</v>
      </c>
      <c r="D43" s="555"/>
      <c r="E43" s="556"/>
      <c r="F43" s="555"/>
      <c r="G43" s="270">
        <f>AA53</f>
        <v>3</v>
      </c>
      <c r="H43" s="1484"/>
      <c r="I43" s="36"/>
      <c r="J43" s="672" t="str">
        <f>Zap_1_PC_Tu_Vpisovť_Mená!$E$38</f>
        <v>ŠK Železiarne Podbrezová</v>
      </c>
      <c r="K43" s="673">
        <v>4</v>
      </c>
      <c r="L43" s="555"/>
      <c r="M43" s="556"/>
      <c r="N43" s="555"/>
      <c r="O43" s="268">
        <f>AB53</f>
        <v>3</v>
      </c>
      <c r="P43" s="1487"/>
      <c r="Q43" s="878"/>
      <c r="S43" s="151">
        <f>F43-D43</f>
        <v>0</v>
      </c>
      <c r="T43" s="152">
        <f>N43-L43</f>
        <v>0</v>
      </c>
      <c r="V43" s="276" t="str">
        <f>$J$50</f>
        <v>c2</v>
      </c>
      <c r="W43" s="174">
        <f>N50</f>
        <v>0</v>
      </c>
      <c r="X43" s="128">
        <f>N50-L50</f>
        <v>0</v>
      </c>
      <c r="Y43" s="128">
        <f>M50</f>
        <v>0</v>
      </c>
      <c r="Z43" s="174">
        <f>N51</f>
        <v>0</v>
      </c>
      <c r="AA43" s="128">
        <f>N51-L51</f>
        <v>0</v>
      </c>
      <c r="AB43" s="175">
        <f>M51</f>
        <v>0</v>
      </c>
      <c r="AC43" s="174">
        <f>N52</f>
        <v>0</v>
      </c>
      <c r="AD43" s="128">
        <f>N52-L52</f>
        <v>0</v>
      </c>
      <c r="AE43" s="175">
        <f>M52</f>
        <v>0</v>
      </c>
      <c r="AF43" s="128">
        <f>N53</f>
        <v>0</v>
      </c>
      <c r="AG43" s="128">
        <f>N53-L53</f>
        <v>0</v>
      </c>
      <c r="AH43" s="101">
        <f>M53</f>
        <v>0</v>
      </c>
      <c r="AI43" s="127"/>
      <c r="AJ43" s="246" t="s">
        <v>83</v>
      </c>
      <c r="AK43" s="118" t="str">
        <f>IF(RANK(F43,AF40:AF43)=1,"3",IF(RANK(F43,AF40:AF43)=2,"2",IF(RANK(F43,AF40:AF43)=3,"1",IF(RANK(F43,AF40:AF43)=4,"0"))))</f>
        <v>3</v>
      </c>
      <c r="AL43" s="119" t="str">
        <f>IF(RANK(N43,AF40:AF43)=1,"3",IF(RANK(N43,AF40:AF43)=2,"2",IF(RANK(N43,AF40:AF43)=3,"1",IF(RANK(N43,AF40:AF43)=4,"0"))))</f>
        <v>3</v>
      </c>
      <c r="AM43" s="119" t="str">
        <f>IF(RANK(F53,AF40:AF43)=1,"3",IF(RANK(F53,AF40:AF43)=2,"2",IF(RANK(F53,AF40:AF43)=3,"1",IF(RANK(F53,AF40:AF43)=4,"0"))))</f>
        <v>3</v>
      </c>
      <c r="AN43" s="101" t="str">
        <f>IF(RANK(N53,AF40:AF43)=1,"3",IF(RANK(N53,AF40:AF43)=2,"2",IF(RANK(N53,AF40:AF43)=3,"1",IF(RANK(N53,AF40:AF43)=4,"0"))))</f>
        <v>3</v>
      </c>
    </row>
    <row r="44" spans="2:37" s="68" customFormat="1" ht="19.5" customHeight="1">
      <c r="B44" s="1503" t="s">
        <v>54</v>
      </c>
      <c r="C44" s="1503"/>
      <c r="D44" s="1492">
        <f>IF(SUM(D40:D43)=0,"",SUM(D40:D43))</f>
      </c>
      <c r="E44" s="1499" t="str">
        <f>IF(SUM(E40:E43)=0,"0",SUM(E40:E43))</f>
        <v>0</v>
      </c>
      <c r="F44" s="1499">
        <f>IF(SUM(F40:F43)=0,"",SUM(F40:F43))</f>
      </c>
      <c r="G44" s="1488">
        <f>IF(SUM(G40:G43)=0,"0",SUM(G40:G43))</f>
        <v>12</v>
      </c>
      <c r="H44"/>
      <c r="J44" s="1503" t="s">
        <v>54</v>
      </c>
      <c r="K44" s="1503"/>
      <c r="L44" s="1509">
        <f>IF(SUM(L40:L43)=0,"",SUM(L40:L43))</f>
      </c>
      <c r="M44" s="1494" t="str">
        <f>IF(SUM(M40:M43)=0,"0",SUM(M40:M43))</f>
        <v>0</v>
      </c>
      <c r="N44" s="1494">
        <f>IF(SUM(N40:N43)=0,"",SUM(N40:N43))</f>
      </c>
      <c r="O44" s="1490">
        <f>IF(SUM(O40:O43)=0,"0",SUM(O40:O43))</f>
        <v>12</v>
      </c>
      <c r="P44"/>
      <c r="Q44" s="1"/>
      <c r="AK44"/>
    </row>
    <row r="45" spans="2:17" s="68" customFormat="1" ht="9.75" customHeight="1" thickBot="1">
      <c r="B45" s="1504"/>
      <c r="C45" s="1505"/>
      <c r="D45" s="1493"/>
      <c r="E45" s="1500"/>
      <c r="F45" s="1500"/>
      <c r="G45" s="1489"/>
      <c r="H45"/>
      <c r="J45" s="1504"/>
      <c r="K45" s="1505"/>
      <c r="L45" s="1510"/>
      <c r="M45" s="1495"/>
      <c r="N45" s="1495"/>
      <c r="O45" s="1491"/>
      <c r="P45"/>
      <c r="Q45" s="1"/>
    </row>
    <row r="46" ht="15">
      <c r="Q46" s="879"/>
    </row>
    <row r="47" ht="15">
      <c r="Q47" s="879"/>
    </row>
    <row r="48" spans="4:17" ht="15.75" thickBot="1">
      <c r="D48" s="35"/>
      <c r="Q48" s="879"/>
    </row>
    <row r="49" spans="2:30" ht="15.75" thickBot="1">
      <c r="B49" s="154"/>
      <c r="D49" s="666" t="s">
        <v>3</v>
      </c>
      <c r="E49" s="667" t="s">
        <v>6</v>
      </c>
      <c r="F49" s="668" t="s">
        <v>45</v>
      </c>
      <c r="G49" s="668" t="s">
        <v>79</v>
      </c>
      <c r="H49" s="669" t="s">
        <v>46</v>
      </c>
      <c r="J49" s="154"/>
      <c r="L49" s="674" t="s">
        <v>3</v>
      </c>
      <c r="M49" s="667" t="s">
        <v>6</v>
      </c>
      <c r="N49" s="668" t="s">
        <v>45</v>
      </c>
      <c r="O49" s="668" t="s">
        <v>79</v>
      </c>
      <c r="P49" s="669" t="s">
        <v>46</v>
      </c>
      <c r="Q49" s="877"/>
      <c r="S49" s="1480" t="s">
        <v>4</v>
      </c>
      <c r="T49" s="1481"/>
      <c r="V49" s="96"/>
      <c r="AA49" s="155" t="str">
        <f>$AK$39</f>
        <v>d2</v>
      </c>
      <c r="AB49" s="156" t="str">
        <f>$AL$39</f>
        <v>a2</v>
      </c>
      <c r="AC49" s="157" t="str">
        <f>$AM$39</f>
        <v>b2</v>
      </c>
      <c r="AD49" s="158" t="str">
        <f>$AN$39</f>
        <v>c2</v>
      </c>
    </row>
    <row r="50" spans="2:30" ht="24.75" customHeight="1" thickBot="1">
      <c r="B50" s="1501" t="str">
        <f>Zap_1_PC_Tu_Vpisovť_Mená!$H$39</f>
        <v>b2</v>
      </c>
      <c r="C50" s="670">
        <v>3</v>
      </c>
      <c r="D50" s="553"/>
      <c r="E50" s="554"/>
      <c r="F50" s="553"/>
      <c r="G50" s="266">
        <f>$AC$50</f>
        <v>3</v>
      </c>
      <c r="H50" s="1482">
        <f>$F$54</f>
      </c>
      <c r="I50" s="36"/>
      <c r="J50" s="1501" t="str">
        <f>Zap_1_PC_Tu_Vpisovť_Mená!$J$39</f>
        <v>c2</v>
      </c>
      <c r="K50" s="670">
        <v>4</v>
      </c>
      <c r="L50" s="553"/>
      <c r="M50" s="554"/>
      <c r="N50" s="553"/>
      <c r="O50" s="266">
        <f>$AD$50</f>
        <v>3</v>
      </c>
      <c r="P50" s="1482">
        <f>$N$54</f>
      </c>
      <c r="Q50" s="878"/>
      <c r="S50" s="147">
        <f>F50-D50</f>
        <v>0</v>
      </c>
      <c r="T50" s="148">
        <f>N50-L50</f>
        <v>0</v>
      </c>
      <c r="Y50" s="1469" t="s">
        <v>94</v>
      </c>
      <c r="Z50" s="1470"/>
      <c r="AA50" s="247">
        <f aca="true" t="shared" si="1" ref="AA50:AC53">ABS(AK40)</f>
        <v>3</v>
      </c>
      <c r="AB50" s="125">
        <f t="shared" si="1"/>
        <v>3</v>
      </c>
      <c r="AC50" s="124">
        <f t="shared" si="1"/>
        <v>3</v>
      </c>
      <c r="AD50" s="126">
        <f>ABS(AN40)</f>
        <v>3</v>
      </c>
    </row>
    <row r="51" spans="2:30" ht="24.75" customHeight="1" thickBot="1">
      <c r="B51" s="1502"/>
      <c r="C51" s="671">
        <v>4</v>
      </c>
      <c r="D51" s="553"/>
      <c r="E51" s="554"/>
      <c r="F51" s="553"/>
      <c r="G51" s="267">
        <f>$AC$51</f>
        <v>3</v>
      </c>
      <c r="H51" s="1483"/>
      <c r="I51" s="36"/>
      <c r="J51" s="1502"/>
      <c r="K51" s="671">
        <v>3</v>
      </c>
      <c r="L51" s="553"/>
      <c r="M51" s="554"/>
      <c r="N51" s="553"/>
      <c r="O51" s="267">
        <f>AD51</f>
        <v>3</v>
      </c>
      <c r="P51" s="1483"/>
      <c r="Q51" s="878"/>
      <c r="S51" s="149">
        <f>F51-D51</f>
        <v>0</v>
      </c>
      <c r="T51" s="150">
        <f>N51-L51</f>
        <v>0</v>
      </c>
      <c r="V51" s="251">
        <f>IF(AL37&lt;25,"",SUM(G44,O44,G54,O54))</f>
        <v>48</v>
      </c>
      <c r="Y51" s="1471" t="s">
        <v>95</v>
      </c>
      <c r="Z51" s="1472"/>
      <c r="AA51" s="248">
        <f t="shared" si="1"/>
        <v>3</v>
      </c>
      <c r="AB51" s="243">
        <f t="shared" si="1"/>
        <v>3</v>
      </c>
      <c r="AC51" s="244">
        <f t="shared" si="1"/>
        <v>3</v>
      </c>
      <c r="AD51" s="245">
        <f>ABS(AN41)</f>
        <v>3</v>
      </c>
    </row>
    <row r="52" spans="2:30" ht="24.75" customHeight="1">
      <c r="B52" s="1502"/>
      <c r="C52" s="671">
        <v>2</v>
      </c>
      <c r="D52" s="553"/>
      <c r="E52" s="554"/>
      <c r="F52" s="553"/>
      <c r="G52" s="267">
        <f>$AC$52</f>
        <v>3</v>
      </c>
      <c r="H52" s="1483"/>
      <c r="I52" s="36"/>
      <c r="J52" s="1502"/>
      <c r="K52" s="671">
        <v>1</v>
      </c>
      <c r="L52" s="553"/>
      <c r="M52" s="554"/>
      <c r="N52" s="553"/>
      <c r="O52" s="267">
        <f>AD52</f>
        <v>3</v>
      </c>
      <c r="P52" s="1483"/>
      <c r="Q52" s="878"/>
      <c r="S52" s="149">
        <f>F52-D52</f>
        <v>0</v>
      </c>
      <c r="T52" s="150">
        <f>N52-L52</f>
        <v>0</v>
      </c>
      <c r="V52" s="250"/>
      <c r="Y52" s="1471" t="s">
        <v>96</v>
      </c>
      <c r="Z52" s="1472"/>
      <c r="AA52" s="248">
        <f t="shared" si="1"/>
        <v>3</v>
      </c>
      <c r="AB52" s="243">
        <f t="shared" si="1"/>
        <v>3</v>
      </c>
      <c r="AC52" s="244">
        <f t="shared" si="1"/>
        <v>3</v>
      </c>
      <c r="AD52" s="245">
        <f>ABS(AN42)</f>
        <v>3</v>
      </c>
    </row>
    <row r="53" spans="2:30" ht="24.75" customHeight="1" thickBot="1">
      <c r="B53" s="672" t="str">
        <f>Zap_1_PC_Tu_Vpisovť_Mená!$H$38</f>
        <v>TJ Rakovice</v>
      </c>
      <c r="C53" s="673">
        <v>1</v>
      </c>
      <c r="D53" s="555"/>
      <c r="E53" s="556"/>
      <c r="F53" s="555"/>
      <c r="G53" s="267">
        <f>$AC$53</f>
        <v>3</v>
      </c>
      <c r="H53" s="1484"/>
      <c r="I53" s="36"/>
      <c r="J53" s="672" t="str">
        <f>Zap_1_PC_Tu_Vpisovť_Mená!$J$38</f>
        <v>MKK Piešťany</v>
      </c>
      <c r="K53" s="673">
        <v>2</v>
      </c>
      <c r="L53" s="555"/>
      <c r="M53" s="556"/>
      <c r="N53" s="555"/>
      <c r="O53" s="268">
        <f>AD53</f>
        <v>3</v>
      </c>
      <c r="P53" s="1484"/>
      <c r="Q53" s="878"/>
      <c r="S53" s="151">
        <f>F53-D53</f>
        <v>0</v>
      </c>
      <c r="T53" s="152">
        <f>N53-L53</f>
        <v>0</v>
      </c>
      <c r="V53"/>
      <c r="Y53" s="1473" t="s">
        <v>97</v>
      </c>
      <c r="Z53" s="1474"/>
      <c r="AA53" s="249">
        <f t="shared" si="1"/>
        <v>3</v>
      </c>
      <c r="AB53" s="128">
        <f t="shared" si="1"/>
        <v>3</v>
      </c>
      <c r="AC53" s="98">
        <f t="shared" si="1"/>
        <v>3</v>
      </c>
      <c r="AD53" s="129">
        <f>ABS(AN43)</f>
        <v>3</v>
      </c>
    </row>
    <row r="54" spans="2:17" s="68" customFormat="1" ht="19.5" customHeight="1">
      <c r="B54" s="1503" t="s">
        <v>54</v>
      </c>
      <c r="C54" s="1503"/>
      <c r="D54" s="1492">
        <f>IF(SUM(D50:D53)=0,"",SUM(D50:D53))</f>
      </c>
      <c r="E54" s="1499" t="str">
        <f>IF(SUM(E50:E53)=0,"0",SUM(E50:E53))</f>
        <v>0</v>
      </c>
      <c r="F54" s="1499">
        <f>IF(SUM(F50:F53)=0,"",SUM(F50:F53))</f>
      </c>
      <c r="G54" s="1488">
        <f>G50+G51+G52+G53</f>
        <v>12</v>
      </c>
      <c r="H54"/>
      <c r="J54" s="1503" t="s">
        <v>54</v>
      </c>
      <c r="K54" s="1503"/>
      <c r="L54" s="1492">
        <f>IF(SUM(L50:L53)=0,"",SUM(L50:L53))</f>
      </c>
      <c r="M54" s="1499" t="str">
        <f>IF(SUM(M50:M53)=0,"0",SUM(M50:M53))</f>
        <v>0</v>
      </c>
      <c r="N54" s="1499">
        <f>IF(SUM(N50:N53)=0,"",SUM(N50:N53))</f>
      </c>
      <c r="O54" s="1488">
        <f>IF(SUM(O50:O53)=0,"0",SUM(O50:O53))</f>
        <v>12</v>
      </c>
      <c r="P54"/>
      <c r="Q54" s="1"/>
    </row>
    <row r="55" spans="2:27" s="68" customFormat="1" ht="9.75" customHeight="1" thickBot="1">
      <c r="B55" s="1504"/>
      <c r="C55" s="1505"/>
      <c r="D55" s="1493"/>
      <c r="E55" s="1500"/>
      <c r="F55" s="1500"/>
      <c r="G55" s="1489"/>
      <c r="H55"/>
      <c r="J55" s="1504"/>
      <c r="K55" s="1505"/>
      <c r="L55" s="1493"/>
      <c r="M55" s="1500"/>
      <c r="N55" s="1500"/>
      <c r="O55" s="1489"/>
      <c r="P55"/>
      <c r="Q55" s="1"/>
      <c r="AA55" s="242"/>
    </row>
    <row r="56" spans="9:17" ht="15">
      <c r="I56" s="36"/>
      <c r="Q56" s="879"/>
    </row>
    <row r="57" spans="9:17" ht="15">
      <c r="I57" s="36"/>
      <c r="Q57" s="879"/>
    </row>
    <row r="58" spans="9:17" ht="15">
      <c r="I58" s="36"/>
      <c r="Q58" s="879"/>
    </row>
    <row r="59" spans="9:17" ht="15">
      <c r="I59" s="36"/>
      <c r="Q59" s="879"/>
    </row>
    <row r="60" spans="3:17" ht="15.75" thickBot="1">
      <c r="C60" s="30"/>
      <c r="F60" s="1508" t="s">
        <v>73</v>
      </c>
      <c r="G60" s="1508"/>
      <c r="H60" s="1508"/>
      <c r="I60" s="1508"/>
      <c r="J60" s="72"/>
      <c r="K60" s="82"/>
      <c r="Q60" s="879"/>
    </row>
    <row r="61" spans="3:17" ht="15" customHeight="1" thickTop="1">
      <c r="C61" s="30"/>
      <c r="K61" s="30"/>
      <c r="Q61" s="879"/>
    </row>
    <row r="62" spans="3:17" ht="15" customHeight="1">
      <c r="C62" s="30"/>
      <c r="K62" s="30"/>
      <c r="Q62" s="879"/>
    </row>
    <row r="63" spans="2:17" ht="26.25">
      <c r="B63" s="76" t="str">
        <f>$B$3</f>
        <v>Turnaj</v>
      </c>
      <c r="C63" s="1511" t="str">
        <f>$C$3</f>
        <v>T - 3</v>
      </c>
      <c r="D63" s="1511"/>
      <c r="F63" s="90"/>
      <c r="G63" s="90"/>
      <c r="H63" s="1537" t="str">
        <f>$H$3</f>
        <v>Slovenský Pohár žien</v>
      </c>
      <c r="I63" s="1537"/>
      <c r="J63" s="1537"/>
      <c r="K63" s="90"/>
      <c r="L63" s="90"/>
      <c r="M63" s="90"/>
      <c r="N63" s="1516" t="str">
        <f>$N$3</f>
        <v>2022 - 23.</v>
      </c>
      <c r="O63" s="1516"/>
      <c r="P63" s="1516"/>
      <c r="Q63" s="880"/>
    </row>
    <row r="64" spans="3:17" ht="15">
      <c r="C64" s="30"/>
      <c r="K64" s="30"/>
      <c r="Q64" s="879"/>
    </row>
    <row r="65" ht="15">
      <c r="Q65" s="879"/>
    </row>
    <row r="66" spans="2:17" ht="21.75" thickBot="1">
      <c r="B66" s="83"/>
      <c r="C66" s="33"/>
      <c r="D66" s="1497" t="s">
        <v>196</v>
      </c>
      <c r="E66" s="1498"/>
      <c r="F66" s="1498"/>
      <c r="G66" s="1498"/>
      <c r="H66" s="1498"/>
      <c r="I66" s="1498"/>
      <c r="J66" s="1498"/>
      <c r="K66" s="33"/>
      <c r="L66" s="38" t="str">
        <f>$L$6</f>
        <v>Vrútky</v>
      </c>
      <c r="M66" s="33"/>
      <c r="N66" s="1496">
        <f>$N$6</f>
        <v>45017</v>
      </c>
      <c r="O66" s="1496"/>
      <c r="P66" s="1496"/>
      <c r="Q66" s="881"/>
    </row>
    <row r="67" spans="4:38" ht="15.75" thickBot="1">
      <c r="D67" s="71"/>
      <c r="L67" s="71"/>
      <c r="Q67" s="879"/>
      <c r="AL67" s="252">
        <f>SUM(G74,O74,G84,O84)</f>
        <v>48</v>
      </c>
    </row>
    <row r="68" spans="4:35" ht="15.75" thickBot="1">
      <c r="D68" s="35"/>
      <c r="L68" s="35"/>
      <c r="Q68" s="879"/>
      <c r="W68" s="1475" t="s">
        <v>80</v>
      </c>
      <c r="X68" s="1476"/>
      <c r="Y68" s="1476"/>
      <c r="Z68" s="1477" t="s">
        <v>81</v>
      </c>
      <c r="AA68" s="1476"/>
      <c r="AB68" s="1478"/>
      <c r="AC68" s="1477" t="s">
        <v>82</v>
      </c>
      <c r="AD68" s="1476"/>
      <c r="AE68" s="1478"/>
      <c r="AF68" s="1476" t="s">
        <v>83</v>
      </c>
      <c r="AG68" s="1476"/>
      <c r="AH68" s="1479"/>
      <c r="AI68" s="875"/>
    </row>
    <row r="69" spans="2:40" ht="16.5" customHeight="1" thickBot="1">
      <c r="B69" s="154"/>
      <c r="D69" s="666" t="s">
        <v>3</v>
      </c>
      <c r="E69" s="667" t="s">
        <v>6</v>
      </c>
      <c r="F69" s="668" t="s">
        <v>45</v>
      </c>
      <c r="G69" s="668" t="s">
        <v>79</v>
      </c>
      <c r="H69" s="669" t="s">
        <v>46</v>
      </c>
      <c r="J69" s="154"/>
      <c r="L69" s="666" t="s">
        <v>3</v>
      </c>
      <c r="M69" s="667" t="s">
        <v>6</v>
      </c>
      <c r="N69" s="668" t="s">
        <v>45</v>
      </c>
      <c r="O69" s="668" t="s">
        <v>79</v>
      </c>
      <c r="P69" s="669" t="s">
        <v>46</v>
      </c>
      <c r="Q69" s="877"/>
      <c r="S69" s="1480" t="s">
        <v>4</v>
      </c>
      <c r="T69" s="1481"/>
      <c r="W69" s="139" t="s">
        <v>84</v>
      </c>
      <c r="X69" s="140" t="s">
        <v>85</v>
      </c>
      <c r="Y69" s="140" t="s">
        <v>86</v>
      </c>
      <c r="Z69" s="141" t="s">
        <v>84</v>
      </c>
      <c r="AA69" s="140" t="s">
        <v>85</v>
      </c>
      <c r="AB69" s="142" t="s">
        <v>86</v>
      </c>
      <c r="AC69" s="141" t="s">
        <v>84</v>
      </c>
      <c r="AD69" s="140" t="s">
        <v>85</v>
      </c>
      <c r="AE69" s="142" t="s">
        <v>86</v>
      </c>
      <c r="AF69" s="140" t="s">
        <v>84</v>
      </c>
      <c r="AG69" s="140" t="s">
        <v>85</v>
      </c>
      <c r="AH69" s="143" t="s">
        <v>86</v>
      </c>
      <c r="AI69" s="876"/>
      <c r="AJ69" s="97"/>
      <c r="AK69" s="144" t="str">
        <f>$B$70</f>
        <v>c3</v>
      </c>
      <c r="AL69" s="145" t="str">
        <f>$J$70</f>
        <v>d3</v>
      </c>
      <c r="AM69" s="145" t="str">
        <f>$B$80</f>
        <v>a3</v>
      </c>
      <c r="AN69" s="146" t="str">
        <f>$J$80</f>
        <v>b3</v>
      </c>
    </row>
    <row r="70" spans="2:40" ht="24.75" customHeight="1">
      <c r="B70" s="1501" t="str">
        <f>Zap_1_PC_Tu_Vpisovť_Mená!$C$41</f>
        <v>c3</v>
      </c>
      <c r="C70" s="670">
        <v>1</v>
      </c>
      <c r="D70" s="553"/>
      <c r="E70" s="554"/>
      <c r="F70" s="553"/>
      <c r="G70" s="269">
        <f>AA80</f>
        <v>3</v>
      </c>
      <c r="H70" s="1482">
        <f>$F$74</f>
      </c>
      <c r="I70" s="36"/>
      <c r="J70" s="1501" t="str">
        <f>Zap_1_PC_Tu_Vpisovť_Mená!$E$41</f>
        <v>d3</v>
      </c>
      <c r="K70" s="670">
        <v>2</v>
      </c>
      <c r="L70" s="553"/>
      <c r="M70" s="554"/>
      <c r="N70" s="553"/>
      <c r="O70" s="266">
        <f>AB80</f>
        <v>3</v>
      </c>
      <c r="P70" s="1485">
        <f>$N$74</f>
      </c>
      <c r="Q70" s="878"/>
      <c r="S70" s="147">
        <f>F70-D70</f>
        <v>0</v>
      </c>
      <c r="T70" s="148">
        <f>N70-L70</f>
        <v>0</v>
      </c>
      <c r="V70" s="271" t="str">
        <f>$B$70</f>
        <v>c3</v>
      </c>
      <c r="W70" s="166">
        <f>F70</f>
        <v>0</v>
      </c>
      <c r="X70" s="167">
        <f>F70-D70</f>
        <v>0</v>
      </c>
      <c r="Y70" s="167">
        <f>E70</f>
        <v>0</v>
      </c>
      <c r="Z70" s="166">
        <f>F71</f>
        <v>0</v>
      </c>
      <c r="AA70" s="167">
        <f>F71-D71</f>
        <v>0</v>
      </c>
      <c r="AB70" s="168">
        <f>E71</f>
        <v>0</v>
      </c>
      <c r="AC70" s="166">
        <f>F72</f>
        <v>0</v>
      </c>
      <c r="AD70" s="167">
        <f>F72-D72</f>
        <v>0</v>
      </c>
      <c r="AE70" s="168">
        <f>E72</f>
        <v>0</v>
      </c>
      <c r="AF70" s="167">
        <f>F73</f>
        <v>0</v>
      </c>
      <c r="AG70" s="167">
        <f>F73-D73</f>
        <v>0</v>
      </c>
      <c r="AH70" s="169">
        <f>E73</f>
        <v>0</v>
      </c>
      <c r="AI70" s="127"/>
      <c r="AJ70" s="246" t="s">
        <v>80</v>
      </c>
      <c r="AK70" s="99" t="str">
        <f>IF(RANK(F70,W70:W73)=1,"3",IF(RANK(F70,W70:W73)=2,"2",IF(RANK(F70,W70:W73)=3,"1",IF(RANK(F70,W70:W73)=4,"0"))))</f>
        <v>3</v>
      </c>
      <c r="AL70" s="113" t="str">
        <f>IF(RANK(N70,W70:W73)=1,"3",IF(RANK(N70,W70:W73)=2,"2",IF(RANK(N70,W70:W73)=3,"1",IF(RANK(N70,W70:W73)=4,"0"))))</f>
        <v>3</v>
      </c>
      <c r="AM70" s="114" t="str">
        <f>IF(RANK(F80,W70:W73)=1,"3",IF(RANK(F80,W70:W73)=2,"2",IF(RANK(F80,W70:W73)=3,"1",IF(RANK(F80,W70:W73)=4,"0"))))</f>
        <v>3</v>
      </c>
      <c r="AN70" s="100" t="str">
        <f>IF(RANK(N80,W70:W73)=1,"3",IF(RANK(N80,W70:W73)=2,"2",IF(RANK(N80,W70:W73)=3,"1",IF(RANK(N80,W70:W73)=4,"0"))))</f>
        <v>3</v>
      </c>
    </row>
    <row r="71" spans="2:40" ht="24.75" customHeight="1">
      <c r="B71" s="1502"/>
      <c r="C71" s="671">
        <v>2</v>
      </c>
      <c r="D71" s="553"/>
      <c r="E71" s="554"/>
      <c r="F71" s="553"/>
      <c r="G71" s="269">
        <f>AA81</f>
        <v>3</v>
      </c>
      <c r="H71" s="1483"/>
      <c r="I71" s="36"/>
      <c r="J71" s="1502"/>
      <c r="K71" s="671">
        <v>1</v>
      </c>
      <c r="L71" s="553"/>
      <c r="M71" s="554"/>
      <c r="N71" s="553"/>
      <c r="O71" s="267">
        <f>AB81</f>
        <v>3</v>
      </c>
      <c r="P71" s="1486"/>
      <c r="Q71" s="878"/>
      <c r="S71" s="149">
        <f>F71-D71</f>
        <v>0</v>
      </c>
      <c r="T71" s="150">
        <f>N71-L71</f>
        <v>0</v>
      </c>
      <c r="V71" s="272" t="str">
        <f>$J$70</f>
        <v>d3</v>
      </c>
      <c r="W71" s="170">
        <f>N70</f>
        <v>0</v>
      </c>
      <c r="X71" s="171">
        <f>N70-L70</f>
        <v>0</v>
      </c>
      <c r="Y71" s="171">
        <f>M70</f>
        <v>0</v>
      </c>
      <c r="Z71" s="170">
        <f>N71</f>
        <v>0</v>
      </c>
      <c r="AA71" s="171">
        <f>N71-L71</f>
        <v>0</v>
      </c>
      <c r="AB71" s="172">
        <f>M71</f>
        <v>0</v>
      </c>
      <c r="AC71" s="170">
        <f>N72</f>
        <v>0</v>
      </c>
      <c r="AD71" s="171">
        <f>N72-L72</f>
        <v>0</v>
      </c>
      <c r="AE71" s="172">
        <f>M72</f>
        <v>0</v>
      </c>
      <c r="AF71" s="171">
        <f>N73</f>
        <v>0</v>
      </c>
      <c r="AG71" s="171">
        <f>N73-L73</f>
        <v>0</v>
      </c>
      <c r="AH71" s="173">
        <f>M73</f>
        <v>0</v>
      </c>
      <c r="AI71" s="127"/>
      <c r="AJ71" s="246" t="s">
        <v>81</v>
      </c>
      <c r="AK71" s="115" t="str">
        <f>IF(RANK(F71,Z70:Z73)=1,"3",IF(RANK(F71,Z70:Z73)=2,"2",IF(RANK(F71,Z70:Z73)=3,"1",IF(RANK(F71,Z70:Z73)=4,"0"))))</f>
        <v>3</v>
      </c>
      <c r="AL71" s="116" t="str">
        <f>IF(RANK(N71,Z70:Z73)=1,"3",IF(RANK(N71,Z70:Z73)=2,"2",IF(RANK(N71,Z70:Z73)=3,"1",IF(RANK(N71,Z70:Z73)=4,"0"))))</f>
        <v>3</v>
      </c>
      <c r="AM71" s="116" t="str">
        <f>IF(RANK(F81,Z70:Z73)=1,"3",IF(RANK(F81,Z70:Z73)=2,"2",IF(RANK(F81,Z70:Z73)=3,"1",IF(RANK(F81,Z70:Z73)=4,"0"))))</f>
        <v>3</v>
      </c>
      <c r="AN71" s="117" t="str">
        <f>IF(RANK(N81,Z70:Z73)=1,"3",IF(RANK(N81,Z70:Z73)=2,"2",IF(RANK(N81,Z70:Z73)=3,"1",IF(RANK(N81,Z70:Z73)=4,"0"))))</f>
        <v>3</v>
      </c>
    </row>
    <row r="72" spans="2:40" ht="24.75" customHeight="1">
      <c r="B72" s="1502"/>
      <c r="C72" s="671">
        <v>4</v>
      </c>
      <c r="D72" s="553"/>
      <c r="E72" s="554"/>
      <c r="F72" s="553"/>
      <c r="G72" s="269">
        <f>AA82</f>
        <v>3</v>
      </c>
      <c r="H72" s="1483"/>
      <c r="I72" s="36"/>
      <c r="J72" s="1502"/>
      <c r="K72" s="671">
        <v>3</v>
      </c>
      <c r="L72" s="553"/>
      <c r="M72" s="554"/>
      <c r="N72" s="553"/>
      <c r="O72" s="857">
        <f>AB82</f>
        <v>3</v>
      </c>
      <c r="P72" s="1486"/>
      <c r="Q72" s="878"/>
      <c r="S72" s="149">
        <f>F72-D72</f>
        <v>0</v>
      </c>
      <c r="T72" s="150">
        <f>N72-L72</f>
        <v>0</v>
      </c>
      <c r="V72" s="272" t="str">
        <f>$B$80</f>
        <v>a3</v>
      </c>
      <c r="W72" s="170">
        <f>F80</f>
        <v>0</v>
      </c>
      <c r="X72" s="171">
        <f>F80-D80</f>
        <v>0</v>
      </c>
      <c r="Y72" s="171">
        <f>E80</f>
        <v>0</v>
      </c>
      <c r="Z72" s="170">
        <f>F81</f>
        <v>0</v>
      </c>
      <c r="AA72" s="171">
        <f>F81-D81</f>
        <v>0</v>
      </c>
      <c r="AB72" s="172">
        <f>E81</f>
        <v>0</v>
      </c>
      <c r="AC72" s="170">
        <f>F82</f>
        <v>0</v>
      </c>
      <c r="AD72" s="171">
        <f>F82-D82</f>
        <v>0</v>
      </c>
      <c r="AE72" s="172">
        <f>E82</f>
        <v>0</v>
      </c>
      <c r="AF72" s="171">
        <f>F83</f>
        <v>0</v>
      </c>
      <c r="AG72" s="171">
        <f>F83-D83</f>
        <v>0</v>
      </c>
      <c r="AH72" s="173">
        <f>E83</f>
        <v>0</v>
      </c>
      <c r="AI72" s="127"/>
      <c r="AJ72" s="246" t="s">
        <v>82</v>
      </c>
      <c r="AK72" s="115" t="str">
        <f>IF(RANK(F72,AC70:AC73)=1,"3",IF(RANK(F72,AC70:AC73)=2,"2",IF(RANK(F72,AC70:AC73)=3,"1",IF(RANK(F72,AC70:AC73)=4,"0"))))</f>
        <v>3</v>
      </c>
      <c r="AL72" s="116" t="str">
        <f>IF(RANK(N72,AC70:AC73)=1,"3",IF(RANK(N72,AC70:AC73)=2,"2",IF(RANK(N72,AC70:AC73)=3,"1",IF(RANK(N72,AC70:AC73)=4,"0"))))</f>
        <v>3</v>
      </c>
      <c r="AM72" s="116" t="str">
        <f>IF(RANK(F82,AC70:AC73)=1,"3",IF(RANK(F82,AC70:AC73)=2,"2",IF(RANK(F82,AC70:AC73)=3,"1",IF(RANK(F82,AC70:AC73)=4,"0"))))</f>
        <v>3</v>
      </c>
      <c r="AN72" s="117" t="str">
        <f>IF(RANK(N82,AC70:AC73)=1,"3",IF(RANK(N82,AC70:AC73)=2,"2",IF(RANK(N82,AC70:AC73)=3,"1",IF(RANK(N82,AC70:AC73)=4,"0"))))</f>
        <v>3</v>
      </c>
    </row>
    <row r="73" spans="2:40" ht="24.75" customHeight="1" thickBot="1">
      <c r="B73" s="672" t="str">
        <f>Zap_1_PC_Tu_Vpisovť_Mená!$H$36</f>
        <v>MKK Piešťany</v>
      </c>
      <c r="C73" s="673">
        <v>3</v>
      </c>
      <c r="D73" s="555"/>
      <c r="E73" s="556"/>
      <c r="F73" s="555"/>
      <c r="G73" s="270">
        <f>AA83</f>
        <v>3</v>
      </c>
      <c r="H73" s="1484"/>
      <c r="I73" s="36"/>
      <c r="J73" s="672" t="str">
        <f>Zap_1_PC_Tu_Vpisovť_Mená!$J$36</f>
        <v>TJ Lokomotíva Vrútky</v>
      </c>
      <c r="K73" s="673">
        <v>4</v>
      </c>
      <c r="L73" s="555"/>
      <c r="M73" s="556"/>
      <c r="N73" s="555"/>
      <c r="O73" s="268">
        <f>AB83</f>
        <v>3</v>
      </c>
      <c r="P73" s="1487"/>
      <c r="Q73" s="878"/>
      <c r="S73" s="151">
        <f>F73-D73</f>
        <v>0</v>
      </c>
      <c r="T73" s="152">
        <f>N73-L73</f>
        <v>0</v>
      </c>
      <c r="V73" s="273" t="str">
        <f>$J$80</f>
        <v>b3</v>
      </c>
      <c r="W73" s="174">
        <f>N80</f>
        <v>0</v>
      </c>
      <c r="X73" s="128">
        <f>N80-L80</f>
        <v>0</v>
      </c>
      <c r="Y73" s="128">
        <f>M80</f>
        <v>0</v>
      </c>
      <c r="Z73" s="174">
        <f>N81</f>
        <v>0</v>
      </c>
      <c r="AA73" s="128">
        <f>N81-L81</f>
        <v>0</v>
      </c>
      <c r="AB73" s="175">
        <f>M81</f>
        <v>0</v>
      </c>
      <c r="AC73" s="174">
        <f>N82</f>
        <v>0</v>
      </c>
      <c r="AD73" s="128">
        <f>N82-L82</f>
        <v>0</v>
      </c>
      <c r="AE73" s="175">
        <f>M82</f>
        <v>0</v>
      </c>
      <c r="AF73" s="128">
        <f>N83</f>
        <v>0</v>
      </c>
      <c r="AG73" s="128">
        <f>N83-L83</f>
        <v>0</v>
      </c>
      <c r="AH73" s="101">
        <f>M83</f>
        <v>0</v>
      </c>
      <c r="AI73" s="127"/>
      <c r="AJ73" s="246" t="s">
        <v>83</v>
      </c>
      <c r="AK73" s="118" t="str">
        <f>IF(RANK(F73,AF70:AF73)=1,"3",IF(RANK(F73,AF70:AF73)=2,"2",IF(RANK(F73,AF70:AF73)=3,"1",IF(RANK(F73,AF70:AF73)=4,"0"))))</f>
        <v>3</v>
      </c>
      <c r="AL73" s="119" t="str">
        <f>IF(RANK(N73,AF70:AF73)=1,"3",IF(RANK(N73,AF70:AF73)=2,"2",IF(RANK(N73,AF70:AF73)=3,"1",IF(RANK(N73,AF70:AF73)=4,"0"))))</f>
        <v>3</v>
      </c>
      <c r="AM73" s="119" t="str">
        <f>IF(RANK(F83,AF70:AF73)=1,"3",IF(RANK(F83,AF70:AF73)=2,"2",IF(RANK(F83,AF70:AF73)=3,"1",IF(RANK(F83,AF70:AF73)=4,"0"))))</f>
        <v>3</v>
      </c>
      <c r="AN73" s="101" t="str">
        <f>IF(RANK(N83,AF70:AF73)=1,"3",IF(RANK(N83,AF70:AF73)=2,"2",IF(RANK(N83,AF70:AF73)=3,"1",IF(RANK(N83,AF70:AF73)=4,"0"))))</f>
        <v>3</v>
      </c>
    </row>
    <row r="74" spans="2:37" s="68" customFormat="1" ht="19.5" customHeight="1">
      <c r="B74" s="1503" t="s">
        <v>54</v>
      </c>
      <c r="C74" s="1503"/>
      <c r="D74" s="1492">
        <f>IF(SUM(D70:D73)=0,"",SUM(D70:D73))</f>
      </c>
      <c r="E74" s="1499" t="str">
        <f>IF(SUM(E70:E73)=0,"0",SUM(E70:E73))</f>
        <v>0</v>
      </c>
      <c r="F74" s="1499">
        <f>IF(SUM(F70:F73)=0,"",SUM(F70:F73))</f>
      </c>
      <c r="G74" s="1488">
        <f>IF(SUM(G70:G73)=0,"0",SUM(G70:G73))</f>
        <v>12</v>
      </c>
      <c r="H74"/>
      <c r="J74" s="1503" t="s">
        <v>54</v>
      </c>
      <c r="K74" s="1503"/>
      <c r="L74" s="1509">
        <f>IF(SUM(L70:L73)=0,"",SUM(L70:L73))</f>
      </c>
      <c r="M74" s="1494" t="str">
        <f>IF(SUM(M70:M73)=0,"0",SUM(M70:M73))</f>
        <v>0</v>
      </c>
      <c r="N74" s="1494">
        <f>IF(SUM(N70:N73)=0,"",SUM(N70:N73))</f>
      </c>
      <c r="O74" s="1490">
        <f>IF(SUM(O70:O73)=0,"0",SUM(O70:O73))</f>
        <v>12</v>
      </c>
      <c r="P74"/>
      <c r="Q74" s="1"/>
      <c r="AK74"/>
    </row>
    <row r="75" spans="2:17" s="68" customFormat="1" ht="9.75" customHeight="1" thickBot="1">
      <c r="B75" s="1504"/>
      <c r="C75" s="1505"/>
      <c r="D75" s="1493"/>
      <c r="E75" s="1500"/>
      <c r="F75" s="1500"/>
      <c r="G75" s="1489"/>
      <c r="H75"/>
      <c r="J75" s="1504"/>
      <c r="K75" s="1505"/>
      <c r="L75" s="1510"/>
      <c r="M75" s="1495"/>
      <c r="N75" s="1495"/>
      <c r="O75" s="1491"/>
      <c r="P75"/>
      <c r="Q75" s="1"/>
    </row>
    <row r="76" ht="15">
      <c r="Q76" s="879"/>
    </row>
    <row r="77" ht="15">
      <c r="Q77" s="879"/>
    </row>
    <row r="78" spans="4:17" ht="15.75" thickBot="1">
      <c r="D78" s="35"/>
      <c r="Q78" s="879"/>
    </row>
    <row r="79" spans="2:30" ht="16.5" thickBot="1">
      <c r="B79" s="154"/>
      <c r="D79" s="666" t="s">
        <v>3</v>
      </c>
      <c r="E79" s="667" t="s">
        <v>6</v>
      </c>
      <c r="F79" s="668" t="s">
        <v>45</v>
      </c>
      <c r="G79" s="668" t="s">
        <v>79</v>
      </c>
      <c r="H79" s="669" t="s">
        <v>46</v>
      </c>
      <c r="J79" s="154"/>
      <c r="L79" s="674" t="s">
        <v>3</v>
      </c>
      <c r="M79" s="667" t="s">
        <v>6</v>
      </c>
      <c r="N79" s="668" t="s">
        <v>45</v>
      </c>
      <c r="O79" s="668" t="s">
        <v>79</v>
      </c>
      <c r="P79" s="669" t="s">
        <v>46</v>
      </c>
      <c r="Q79" s="877"/>
      <c r="S79" s="1480" t="s">
        <v>4</v>
      </c>
      <c r="T79" s="1481"/>
      <c r="V79" s="96"/>
      <c r="AA79" s="144" t="str">
        <f>AK69</f>
        <v>c3</v>
      </c>
      <c r="AB79" s="145" t="str">
        <f>AL69</f>
        <v>d3</v>
      </c>
      <c r="AC79" s="145" t="str">
        <f>AM69</f>
        <v>a3</v>
      </c>
      <c r="AD79" s="146" t="str">
        <f>AN69</f>
        <v>b3</v>
      </c>
    </row>
    <row r="80" spans="2:30" ht="24.75" customHeight="1" thickBot="1">
      <c r="B80" s="1501" t="str">
        <f>Zap_1_PC_Tu_Vpisovť_Mená!$H$41</f>
        <v>a3</v>
      </c>
      <c r="C80" s="670">
        <v>3</v>
      </c>
      <c r="D80" s="553"/>
      <c r="E80" s="554"/>
      <c r="F80" s="553"/>
      <c r="G80" s="266">
        <f>AC80</f>
        <v>3</v>
      </c>
      <c r="H80" s="1482">
        <f>$F$84</f>
      </c>
      <c r="I80" s="36"/>
      <c r="J80" s="1501" t="str">
        <f>Zap_1_PC_Tu_Vpisovť_Mená!$J$41</f>
        <v>b3</v>
      </c>
      <c r="K80" s="670">
        <v>4</v>
      </c>
      <c r="L80" s="553"/>
      <c r="M80" s="554"/>
      <c r="N80" s="553"/>
      <c r="O80" s="266">
        <f>AD80</f>
        <v>3</v>
      </c>
      <c r="P80" s="1482">
        <f>$N$84</f>
      </c>
      <c r="Q80" s="878"/>
      <c r="S80" s="147">
        <f>F80-D80</f>
        <v>0</v>
      </c>
      <c r="T80" s="148">
        <f>N80-L80</f>
        <v>0</v>
      </c>
      <c r="Y80" s="1469" t="s">
        <v>94</v>
      </c>
      <c r="Z80" s="1470"/>
      <c r="AA80" s="159">
        <f aca="true" t="shared" si="2" ref="AA80:AD83">ABS(AK70)</f>
        <v>3</v>
      </c>
      <c r="AB80" s="160">
        <f t="shared" si="2"/>
        <v>3</v>
      </c>
      <c r="AC80" s="161">
        <f t="shared" si="2"/>
        <v>3</v>
      </c>
      <c r="AD80" s="162">
        <f t="shared" si="2"/>
        <v>3</v>
      </c>
    </row>
    <row r="81" spans="2:30" ht="24.75" customHeight="1" thickBot="1">
      <c r="B81" s="1502"/>
      <c r="C81" s="671">
        <v>4</v>
      </c>
      <c r="D81" s="553"/>
      <c r="E81" s="554"/>
      <c r="F81" s="553"/>
      <c r="G81" s="267">
        <f>AC81</f>
        <v>3</v>
      </c>
      <c r="H81" s="1483"/>
      <c r="I81" s="36"/>
      <c r="J81" s="1502"/>
      <c r="K81" s="671">
        <v>3</v>
      </c>
      <c r="L81" s="553"/>
      <c r="M81" s="554"/>
      <c r="N81" s="553"/>
      <c r="O81" s="267">
        <f>AD81</f>
        <v>3</v>
      </c>
      <c r="P81" s="1483"/>
      <c r="Q81" s="878"/>
      <c r="S81" s="149">
        <f>F81-D81</f>
        <v>0</v>
      </c>
      <c r="T81" s="150">
        <f>N81-L81</f>
        <v>0</v>
      </c>
      <c r="V81" s="251">
        <f>IF(AL67&lt;25,"",SUM(G74,O74,G84,O84))</f>
        <v>48</v>
      </c>
      <c r="Y81" s="1471" t="s">
        <v>95</v>
      </c>
      <c r="Z81" s="1472"/>
      <c r="AA81" s="120">
        <f t="shared" si="2"/>
        <v>3</v>
      </c>
      <c r="AB81" s="122">
        <f t="shared" si="2"/>
        <v>3</v>
      </c>
      <c r="AC81" s="127">
        <f t="shared" si="2"/>
        <v>3</v>
      </c>
      <c r="AD81" s="123">
        <f t="shared" si="2"/>
        <v>3</v>
      </c>
    </row>
    <row r="82" spans="2:30" ht="24.75" customHeight="1">
      <c r="B82" s="1502"/>
      <c r="C82" s="671">
        <v>2</v>
      </c>
      <c r="D82" s="553"/>
      <c r="E82" s="554"/>
      <c r="F82" s="553"/>
      <c r="G82" s="267">
        <f>AC82</f>
        <v>3</v>
      </c>
      <c r="H82" s="1483"/>
      <c r="I82" s="36"/>
      <c r="J82" s="1502"/>
      <c r="K82" s="671">
        <v>1</v>
      </c>
      <c r="L82" s="553"/>
      <c r="M82" s="554"/>
      <c r="N82" s="553"/>
      <c r="O82" s="267">
        <f>AD82</f>
        <v>3</v>
      </c>
      <c r="P82" s="1483"/>
      <c r="Q82" s="878"/>
      <c r="S82" s="149">
        <f>F82-D82</f>
        <v>0</v>
      </c>
      <c r="T82" s="150">
        <f>N82-L82</f>
        <v>0</v>
      </c>
      <c r="V82"/>
      <c r="Y82" s="1471" t="s">
        <v>96</v>
      </c>
      <c r="Z82" s="1472"/>
      <c r="AA82" s="120">
        <f t="shared" si="2"/>
        <v>3</v>
      </c>
      <c r="AB82" s="122">
        <f t="shared" si="2"/>
        <v>3</v>
      </c>
      <c r="AC82" s="127">
        <f t="shared" si="2"/>
        <v>3</v>
      </c>
      <c r="AD82" s="123">
        <f t="shared" si="2"/>
        <v>3</v>
      </c>
    </row>
    <row r="83" spans="2:30" ht="24.75" customHeight="1" thickBot="1">
      <c r="B83" s="672" t="str">
        <f>Zap_1_PC_Tu_Vpisovť_Mená!$H$40</f>
        <v>ŠK Železiarne Podbrezová</v>
      </c>
      <c r="C83" s="673">
        <v>1</v>
      </c>
      <c r="D83" s="555"/>
      <c r="E83" s="556"/>
      <c r="F83" s="555"/>
      <c r="G83" s="268">
        <f>AC83</f>
        <v>3</v>
      </c>
      <c r="H83" s="1484"/>
      <c r="I83" s="36"/>
      <c r="J83" s="672" t="str">
        <f>Zap_1_PC_Tu_Vpisovť_Mená!$J$40</f>
        <v>TJ Rakovice</v>
      </c>
      <c r="K83" s="673">
        <v>2</v>
      </c>
      <c r="L83" s="555"/>
      <c r="M83" s="556"/>
      <c r="N83" s="555"/>
      <c r="O83" s="268">
        <f>AD83</f>
        <v>3</v>
      </c>
      <c r="P83" s="1484"/>
      <c r="Q83" s="878"/>
      <c r="S83" s="151">
        <f>F83-D83</f>
        <v>0</v>
      </c>
      <c r="T83" s="152">
        <f>N83-L83</f>
        <v>0</v>
      </c>
      <c r="V83"/>
      <c r="Y83" s="1473" t="s">
        <v>97</v>
      </c>
      <c r="Z83" s="1474"/>
      <c r="AA83" s="121">
        <f t="shared" si="2"/>
        <v>3</v>
      </c>
      <c r="AB83" s="98">
        <f t="shared" si="2"/>
        <v>3</v>
      </c>
      <c r="AC83" s="128">
        <f t="shared" si="2"/>
        <v>3</v>
      </c>
      <c r="AD83" s="129">
        <f t="shared" si="2"/>
        <v>3</v>
      </c>
    </row>
    <row r="84" spans="2:17" s="68" customFormat="1" ht="19.5" customHeight="1">
      <c r="B84" s="1503" t="s">
        <v>54</v>
      </c>
      <c r="C84" s="1503"/>
      <c r="D84" s="1492">
        <f>IF(SUM(D80:D83)=0,"",SUM(D80:D83))</f>
      </c>
      <c r="E84" s="1499" t="str">
        <f>IF(SUM(E80:E83)=0,"0",SUM(E80:E83))</f>
        <v>0</v>
      </c>
      <c r="F84" s="1499">
        <f>IF(SUM(F80:F83)=0,"",SUM(F80:F83))</f>
      </c>
      <c r="G84" s="1488">
        <f>IF(SUM(G80:G83)=0,"0",SUM(G80:G83))</f>
        <v>12</v>
      </c>
      <c r="H84"/>
      <c r="J84" s="1503" t="s">
        <v>54</v>
      </c>
      <c r="K84" s="1503"/>
      <c r="L84" s="1492">
        <f>IF(SUM(L80:L83)=0,"",SUM(L80:L83))</f>
      </c>
      <c r="M84" s="1499" t="str">
        <f>IF(SUM(M80:M83)=0,"0",SUM(M80:M83))</f>
        <v>0</v>
      </c>
      <c r="N84" s="1499">
        <f>IF(SUM(N80:N83)=0,"",SUM(N80:N83))</f>
      </c>
      <c r="O84" s="1488">
        <f>IF(SUM(O80:O83)=0,"0",SUM(O80:O83))</f>
        <v>12</v>
      </c>
      <c r="P84"/>
      <c r="Q84" s="1"/>
    </row>
    <row r="85" spans="2:17" s="68" customFormat="1" ht="9.75" customHeight="1" thickBot="1">
      <c r="B85" s="1504"/>
      <c r="C85" s="1505"/>
      <c r="D85" s="1493"/>
      <c r="E85" s="1500"/>
      <c r="F85" s="1500"/>
      <c r="G85" s="1489"/>
      <c r="H85"/>
      <c r="J85" s="1504"/>
      <c r="K85" s="1505"/>
      <c r="L85" s="1493"/>
      <c r="M85" s="1500"/>
      <c r="N85" s="1500"/>
      <c r="O85" s="1489"/>
      <c r="P85"/>
      <c r="Q85" s="1"/>
    </row>
    <row r="86" spans="9:17" ht="15">
      <c r="I86" s="36"/>
      <c r="Q86" s="879"/>
    </row>
    <row r="87" spans="9:17" ht="15">
      <c r="I87" s="36"/>
      <c r="Q87" s="879"/>
    </row>
    <row r="88" spans="9:17" ht="15">
      <c r="I88" s="36"/>
      <c r="Q88" s="879"/>
    </row>
    <row r="89" spans="9:17" ht="15">
      <c r="I89" s="36"/>
      <c r="Q89" s="879"/>
    </row>
    <row r="90" spans="3:17" ht="15.75" thickBot="1">
      <c r="C90" s="30"/>
      <c r="F90" s="1508" t="s">
        <v>73</v>
      </c>
      <c r="G90" s="1508"/>
      <c r="H90" s="1508"/>
      <c r="I90" s="1508"/>
      <c r="J90" s="72"/>
      <c r="K90" s="82"/>
      <c r="Q90" s="879"/>
    </row>
    <row r="91" spans="3:17" ht="15" customHeight="1" thickTop="1">
      <c r="C91" s="30"/>
      <c r="K91" s="30"/>
      <c r="Q91" s="879"/>
    </row>
    <row r="92" spans="3:17" ht="15" customHeight="1">
      <c r="C92" s="30"/>
      <c r="K92" s="30"/>
      <c r="Q92" s="879"/>
    </row>
    <row r="93" spans="2:17" ht="26.25">
      <c r="B93" s="76" t="str">
        <f>$B$3</f>
        <v>Turnaj</v>
      </c>
      <c r="C93" s="1511" t="str">
        <f>$C$3</f>
        <v>T - 3</v>
      </c>
      <c r="D93" s="1511"/>
      <c r="F93" s="90"/>
      <c r="G93" s="90"/>
      <c r="H93" s="1537" t="str">
        <f>$H$3</f>
        <v>Slovenský Pohár žien</v>
      </c>
      <c r="I93" s="1537"/>
      <c r="J93" s="1537"/>
      <c r="K93" s="90"/>
      <c r="L93" s="90"/>
      <c r="M93" s="90"/>
      <c r="N93" s="1516" t="str">
        <f>$N$3</f>
        <v>2022 - 23.</v>
      </c>
      <c r="O93" s="1516"/>
      <c r="P93" s="1516"/>
      <c r="Q93" s="880"/>
    </row>
    <row r="94" ht="15">
      <c r="Q94" s="879"/>
    </row>
    <row r="95" ht="15">
      <c r="Q95" s="879"/>
    </row>
    <row r="96" spans="2:17" ht="21.75" thickBot="1">
      <c r="B96" s="83"/>
      <c r="C96" s="33"/>
      <c r="D96" s="1497" t="s">
        <v>197</v>
      </c>
      <c r="E96" s="1498"/>
      <c r="F96" s="1498"/>
      <c r="G96" s="1498"/>
      <c r="H96" s="1498"/>
      <c r="I96" s="1498"/>
      <c r="J96" s="1498"/>
      <c r="K96" s="33"/>
      <c r="L96" s="38" t="str">
        <f>$L$6</f>
        <v>Vrútky</v>
      </c>
      <c r="M96" s="33"/>
      <c r="N96" s="1496">
        <f>$N$6</f>
        <v>45017</v>
      </c>
      <c r="O96" s="1496"/>
      <c r="P96" s="1496"/>
      <c r="Q96" s="881"/>
    </row>
    <row r="97" spans="17:38" ht="15.75" thickBot="1">
      <c r="Q97" s="879"/>
      <c r="AL97" s="252">
        <f>SUM(G104,O104,G114,O114)</f>
        <v>48</v>
      </c>
    </row>
    <row r="98" spans="17:35" ht="15.75" thickBot="1">
      <c r="Q98" s="879"/>
      <c r="W98" s="1475" t="s">
        <v>80</v>
      </c>
      <c r="X98" s="1476"/>
      <c r="Y98" s="1476"/>
      <c r="Z98" s="1477" t="s">
        <v>81</v>
      </c>
      <c r="AA98" s="1476"/>
      <c r="AB98" s="1478"/>
      <c r="AC98" s="1477" t="s">
        <v>82</v>
      </c>
      <c r="AD98" s="1476"/>
      <c r="AE98" s="1478"/>
      <c r="AF98" s="1476" t="s">
        <v>83</v>
      </c>
      <c r="AG98" s="1476"/>
      <c r="AH98" s="1479"/>
      <c r="AI98" s="875"/>
    </row>
    <row r="99" spans="2:40" ht="16.5" customHeight="1" thickBot="1">
      <c r="B99" s="154"/>
      <c r="D99" s="675" t="s">
        <v>3</v>
      </c>
      <c r="E99" s="667" t="s">
        <v>6</v>
      </c>
      <c r="F99" s="668" t="s">
        <v>45</v>
      </c>
      <c r="G99" s="668" t="s">
        <v>79</v>
      </c>
      <c r="H99" s="669" t="s">
        <v>46</v>
      </c>
      <c r="J99" s="154"/>
      <c r="L99" s="675" t="s">
        <v>3</v>
      </c>
      <c r="M99" s="667" t="s">
        <v>6</v>
      </c>
      <c r="N99" s="668" t="s">
        <v>45</v>
      </c>
      <c r="O99" s="668" t="s">
        <v>79</v>
      </c>
      <c r="P99" s="669" t="s">
        <v>46</v>
      </c>
      <c r="Q99" s="877"/>
      <c r="S99" s="1480" t="s">
        <v>4</v>
      </c>
      <c r="T99" s="1481"/>
      <c r="W99" s="139" t="s">
        <v>84</v>
      </c>
      <c r="X99" s="140" t="s">
        <v>85</v>
      </c>
      <c r="Y99" s="140" t="s">
        <v>86</v>
      </c>
      <c r="Z99" s="141" t="s">
        <v>84</v>
      </c>
      <c r="AA99" s="140" t="s">
        <v>85</v>
      </c>
      <c r="AB99" s="142" t="s">
        <v>86</v>
      </c>
      <c r="AC99" s="141" t="s">
        <v>84</v>
      </c>
      <c r="AD99" s="140" t="s">
        <v>85</v>
      </c>
      <c r="AE99" s="142" t="s">
        <v>86</v>
      </c>
      <c r="AF99" s="140" t="s">
        <v>84</v>
      </c>
      <c r="AG99" s="140" t="s">
        <v>85</v>
      </c>
      <c r="AH99" s="143" t="s">
        <v>86</v>
      </c>
      <c r="AI99" s="876"/>
      <c r="AJ99" s="97"/>
      <c r="AK99" s="144" t="str">
        <f>$B$100</f>
        <v>b4</v>
      </c>
      <c r="AL99" s="145" t="str">
        <f>$J$100</f>
        <v>c4</v>
      </c>
      <c r="AM99" s="145" t="str">
        <f>$B$110</f>
        <v>d4</v>
      </c>
      <c r="AN99" s="146" t="str">
        <f>$J$110</f>
        <v>a4</v>
      </c>
    </row>
    <row r="100" spans="2:45" ht="24.75" customHeight="1">
      <c r="B100" s="1501" t="str">
        <f>Zap_1_PC_Tu_Vpisovť_Mená!$C$43</f>
        <v>b4</v>
      </c>
      <c r="C100" s="670">
        <v>1</v>
      </c>
      <c r="D100" s="553"/>
      <c r="E100" s="554"/>
      <c r="F100" s="553"/>
      <c r="G100" s="269">
        <f>AA110</f>
        <v>3</v>
      </c>
      <c r="H100" s="1482">
        <f>$F$104</f>
      </c>
      <c r="I100" s="36"/>
      <c r="J100" s="1501" t="str">
        <f>Zap_1_PC_Tu_Vpisovť_Mená!$E$43</f>
        <v>c4</v>
      </c>
      <c r="K100" s="670">
        <v>2</v>
      </c>
      <c r="L100" s="553"/>
      <c r="M100" s="554"/>
      <c r="N100" s="553"/>
      <c r="O100" s="266">
        <f>AB110</f>
        <v>3</v>
      </c>
      <c r="P100" s="1485">
        <f>$N$104</f>
      </c>
      <c r="Q100" s="878"/>
      <c r="S100" s="147">
        <f>F100-D100</f>
        <v>0</v>
      </c>
      <c r="T100" s="148">
        <f>N100-L100</f>
        <v>0</v>
      </c>
      <c r="V100" s="271" t="str">
        <f>$B$100</f>
        <v>b4</v>
      </c>
      <c r="W100" s="166">
        <f>F100</f>
        <v>0</v>
      </c>
      <c r="X100" s="167">
        <f>F100-D100</f>
        <v>0</v>
      </c>
      <c r="Y100" s="167">
        <f>E100</f>
        <v>0</v>
      </c>
      <c r="Z100" s="166">
        <f>F101</f>
        <v>0</v>
      </c>
      <c r="AA100" s="167">
        <f>F101-D101</f>
        <v>0</v>
      </c>
      <c r="AB100" s="168">
        <f>E101</f>
        <v>0</v>
      </c>
      <c r="AC100" s="166">
        <f>F102</f>
        <v>0</v>
      </c>
      <c r="AD100" s="167">
        <f>F102-D102</f>
        <v>0</v>
      </c>
      <c r="AE100" s="168">
        <f>E102</f>
        <v>0</v>
      </c>
      <c r="AF100" s="167">
        <f>F103</f>
        <v>0</v>
      </c>
      <c r="AG100" s="167">
        <f>F103-D103</f>
        <v>0</v>
      </c>
      <c r="AH100" s="169">
        <f>E103</f>
        <v>0</v>
      </c>
      <c r="AI100" s="127"/>
      <c r="AJ100" s="246" t="s">
        <v>80</v>
      </c>
      <c r="AK100" s="99" t="str">
        <f>IF(RANK(F100,W100:W103)=1,"3",IF(RANK(F100,W100:W103)=2,"2",IF(RANK(F100,W100:W103)=3,"1",IF(RANK(F100,W100:W103)=4,"0"))))</f>
        <v>3</v>
      </c>
      <c r="AL100" s="113" t="str">
        <f>IF(RANK(N100,W100:W103)=1,"3",IF(RANK(N100,W100:W103)=2,"2",IF(RANK(N100,W100:W103)=3,"1",IF(RANK(N100,W100:W103)=4,"0"))))</f>
        <v>3</v>
      </c>
      <c r="AM100" s="114" t="str">
        <f>IF(RANK(F110,W100:W103)=1,"3",IF(RANK(F110,W100:W103)=2,"2",IF(RANK(F110,W100:W103)=3,"1",IF(RANK(F110,W100:W103)=4,"0"))))</f>
        <v>3</v>
      </c>
      <c r="AN100" s="100" t="str">
        <f>IF(RANK(N110,W100:W103)=1,"3",IF(RANK(N110,W100:W103)=2,"2",IF(RANK(N110,W100:W103)=3,"1",IF(RANK(N110,W100:W103)=4,"0"))))</f>
        <v>3</v>
      </c>
      <c r="AP100" s="1437" t="s">
        <v>277</v>
      </c>
      <c r="AQ100" s="1438"/>
      <c r="AR100" s="1438"/>
      <c r="AS100" s="1439"/>
    </row>
    <row r="101" spans="2:45" ht="24.75" customHeight="1" thickBot="1">
      <c r="B101" s="1502"/>
      <c r="C101" s="671">
        <v>2</v>
      </c>
      <c r="D101" s="553"/>
      <c r="E101" s="554"/>
      <c r="F101" s="553"/>
      <c r="G101" s="269">
        <f>AA111</f>
        <v>3</v>
      </c>
      <c r="H101" s="1483"/>
      <c r="I101" s="36"/>
      <c r="J101" s="1502"/>
      <c r="K101" s="671">
        <v>1</v>
      </c>
      <c r="L101" s="553"/>
      <c r="M101" s="554"/>
      <c r="N101" s="553"/>
      <c r="O101" s="267">
        <f>AB111</f>
        <v>3</v>
      </c>
      <c r="P101" s="1486"/>
      <c r="Q101" s="878"/>
      <c r="S101" s="149">
        <f>F101-D101</f>
        <v>0</v>
      </c>
      <c r="T101" s="150">
        <f>N101-L101</f>
        <v>0</v>
      </c>
      <c r="V101" s="272" t="str">
        <f>$J$100</f>
        <v>c4</v>
      </c>
      <c r="W101" s="170">
        <f>N100</f>
        <v>0</v>
      </c>
      <c r="X101" s="171">
        <f>N100-L100</f>
        <v>0</v>
      </c>
      <c r="Y101" s="171">
        <f>M100</f>
        <v>0</v>
      </c>
      <c r="Z101" s="170">
        <f>N101</f>
        <v>0</v>
      </c>
      <c r="AA101" s="171">
        <f>N101-L101</f>
        <v>0</v>
      </c>
      <c r="AB101" s="172">
        <f>M101</f>
        <v>0</v>
      </c>
      <c r="AC101" s="170">
        <f>N102</f>
        <v>0</v>
      </c>
      <c r="AD101" s="171">
        <f>N102-L102</f>
        <v>0</v>
      </c>
      <c r="AE101" s="172">
        <f>M102</f>
        <v>0</v>
      </c>
      <c r="AF101" s="171">
        <f>N103</f>
        <v>0</v>
      </c>
      <c r="AG101" s="171">
        <f>N103-L103</f>
        <v>0</v>
      </c>
      <c r="AH101" s="173">
        <f>M103</f>
        <v>0</v>
      </c>
      <c r="AI101" s="127"/>
      <c r="AJ101" s="246" t="s">
        <v>81</v>
      </c>
      <c r="AK101" s="115" t="str">
        <f>IF(RANK(F101,Z100:Z103)=1,"3",IF(RANK(F101,Z100:Z103)=2,"2",IF(RANK(F101,Z100:Z103)=3,"1",IF(RANK(F101,Z100:Z103)=4,"0"))))</f>
        <v>3</v>
      </c>
      <c r="AL101" s="116" t="str">
        <f>IF(RANK(N101,Z100:Z103)=1,"3",IF(RANK(N101,Z100:Z103)=2,"2",IF(RANK(N101,Z100:Z103)=3,"1",IF(RANK(N101,Z100:Z103)=4,"0"))))</f>
        <v>3</v>
      </c>
      <c r="AM101" s="116" t="str">
        <f>IF(RANK(F111,Z100:Z103)=1,"3",IF(RANK(F111,Z100:Z103)=2,"2",IF(RANK(F111,Z100:Z103)=3,"1",IF(RANK(F111,Z100:Z103)=4,"0"))))</f>
        <v>3</v>
      </c>
      <c r="AN101" s="117" t="str">
        <f>IF(RANK(N111,Z100:Z103)=1,"3",IF(RANK(N111,Z100:Z103)=2,"2",IF(RANK(N111,Z100:Z103)=3,"1",IF(RANK(N111,Z100:Z103)=4,"0"))))</f>
        <v>3</v>
      </c>
      <c r="AP101" s="1440"/>
      <c r="AQ101" s="1441"/>
      <c r="AR101" s="1441"/>
      <c r="AS101" s="1442"/>
    </row>
    <row r="102" spans="2:45" ht="24.75" customHeight="1">
      <c r="B102" s="1502"/>
      <c r="C102" s="671">
        <v>4</v>
      </c>
      <c r="D102" s="553"/>
      <c r="E102" s="554"/>
      <c r="F102" s="553"/>
      <c r="G102" s="269">
        <f>AA112</f>
        <v>3</v>
      </c>
      <c r="H102" s="1483"/>
      <c r="I102" s="36"/>
      <c r="J102" s="1502"/>
      <c r="K102" s="671">
        <v>3</v>
      </c>
      <c r="L102" s="553"/>
      <c r="M102" s="554"/>
      <c r="N102" s="553"/>
      <c r="O102" s="267">
        <f>AB112</f>
        <v>3</v>
      </c>
      <c r="P102" s="1486"/>
      <c r="Q102" s="878"/>
      <c r="S102" s="149">
        <f>F102-D102</f>
        <v>0</v>
      </c>
      <c r="T102" s="150">
        <f>N102-L102</f>
        <v>0</v>
      </c>
      <c r="V102" s="272" t="str">
        <f>$B$110</f>
        <v>d4</v>
      </c>
      <c r="W102" s="170">
        <f>F110</f>
        <v>0</v>
      </c>
      <c r="X102" s="171">
        <f>F110-D110</f>
        <v>0</v>
      </c>
      <c r="Y102" s="171">
        <f>E110</f>
        <v>0</v>
      </c>
      <c r="Z102" s="170">
        <f>F111</f>
        <v>0</v>
      </c>
      <c r="AA102" s="171">
        <f>F111-D111</f>
        <v>0</v>
      </c>
      <c r="AB102" s="172">
        <f>E111</f>
        <v>0</v>
      </c>
      <c r="AC102" s="170">
        <f>F112</f>
        <v>0</v>
      </c>
      <c r="AD102" s="171">
        <f>F112-D112</f>
        <v>0</v>
      </c>
      <c r="AE102" s="172">
        <f>E112</f>
        <v>0</v>
      </c>
      <c r="AF102" s="171">
        <f>F113</f>
        <v>0</v>
      </c>
      <c r="AG102" s="171">
        <f>F113-D113</f>
        <v>0</v>
      </c>
      <c r="AH102" s="173">
        <f>E113</f>
        <v>0</v>
      </c>
      <c r="AI102" s="127"/>
      <c r="AJ102" s="246" t="s">
        <v>82</v>
      </c>
      <c r="AK102" s="115" t="str">
        <f>IF(RANK(F102,AC100:AC103)=1,"3",IF(RANK(F102,AC100:AC103)=2,"2",IF(RANK(F102,AC100:AC103)=3,"1",IF(RANK(F102,AC100:AC103)=4,"0"))))</f>
        <v>3</v>
      </c>
      <c r="AL102" s="116" t="str">
        <f>IF(RANK(N102,AC100:AC103)=1,"3",IF(RANK(N102,AC100:AC103)=2,"2",IF(RANK(N102,AC100:AC103)=3,"1",IF(RANK(N102,AC100:AC103)=4,"0"))))</f>
        <v>3</v>
      </c>
      <c r="AM102" s="116" t="str">
        <f>IF(RANK(F112,AC100:AC103)=1,"3",IF(RANK(F112,AC100:AC103)=2,"2",IF(RANK(F112,AC100:AC103)=3,"1",IF(RANK(F112,AC100:AC103)=4,"0"))))</f>
        <v>3</v>
      </c>
      <c r="AN102" s="117" t="str">
        <f>IF(RANK(N112,AC100:AC103)=1,"3",IF(RANK(N112,AC100:AC103)=2,"2",IF(RANK(N112,AC100:AC103)=3,"1",IF(RANK(N112,AC100:AC103)=4,"0"))))</f>
        <v>3</v>
      </c>
      <c r="AP102" s="1450" t="s">
        <v>278</v>
      </c>
      <c r="AQ102" s="1451"/>
      <c r="AR102" s="1451"/>
      <c r="AS102" s="1452"/>
    </row>
    <row r="103" spans="2:45" ht="24.75" customHeight="1" thickBot="1">
      <c r="B103" s="751" t="str">
        <f>Zap_1_PC_Tu_Vpisovť_Mená!C42</f>
        <v>TJ Rakovice</v>
      </c>
      <c r="C103" s="673">
        <v>3</v>
      </c>
      <c r="D103" s="555"/>
      <c r="E103" s="556"/>
      <c r="F103" s="555"/>
      <c r="G103" s="270">
        <f>AA113</f>
        <v>3</v>
      </c>
      <c r="H103" s="1484"/>
      <c r="I103" s="36"/>
      <c r="J103" s="751" t="str">
        <f>Zap_1_PC_Tu_Vpisovť_Mená!E42</f>
        <v>MKK Piešťany</v>
      </c>
      <c r="K103" s="673">
        <v>4</v>
      </c>
      <c r="L103" s="555"/>
      <c r="M103" s="556"/>
      <c r="N103" s="555"/>
      <c r="O103" s="268">
        <f>AB113</f>
        <v>3</v>
      </c>
      <c r="P103" s="1487"/>
      <c r="Q103" s="878"/>
      <c r="S103" s="151">
        <f>F103-D103</f>
        <v>0</v>
      </c>
      <c r="T103" s="152">
        <f>N103-L103</f>
        <v>0</v>
      </c>
      <c r="V103" s="273" t="str">
        <f>$J$110</f>
        <v>a4</v>
      </c>
      <c r="W103" s="174">
        <f>N110</f>
        <v>0</v>
      </c>
      <c r="X103" s="128">
        <f>N110-L110</f>
        <v>0</v>
      </c>
      <c r="Y103" s="128">
        <f>M110</f>
        <v>0</v>
      </c>
      <c r="Z103" s="174">
        <f>N111</f>
        <v>0</v>
      </c>
      <c r="AA103" s="128">
        <f>N111-L111</f>
        <v>0</v>
      </c>
      <c r="AB103" s="175">
        <f>M111</f>
        <v>0</v>
      </c>
      <c r="AC103" s="174">
        <f>N112</f>
        <v>0</v>
      </c>
      <c r="AD103" s="128">
        <f>N112-L112</f>
        <v>0</v>
      </c>
      <c r="AE103" s="175">
        <f>M112</f>
        <v>0</v>
      </c>
      <c r="AF103" s="128">
        <f>N113</f>
        <v>0</v>
      </c>
      <c r="AG103" s="128">
        <f>N113-L113</f>
        <v>0</v>
      </c>
      <c r="AH103" s="101">
        <f>M113</f>
        <v>0</v>
      </c>
      <c r="AI103" s="127"/>
      <c r="AJ103" s="246" t="s">
        <v>83</v>
      </c>
      <c r="AK103" s="118" t="str">
        <f>IF(RANK(F103,AF100:AF103)=1,"3",IF(RANK(F103,AF100:AF103)=2,"2",IF(RANK(F103,AF100:AF103)=3,"1",IF(RANK(F103,AF100:AF103)=4,"0"))))</f>
        <v>3</v>
      </c>
      <c r="AL103" s="119" t="str">
        <f>IF(RANK(N103,AF100:AF103)=1,"3",IF(RANK(N103,AF100:AF103)=2,"2",IF(RANK(N103,AF100:AF103)=3,"1",IF(RANK(N103,AF100:AF103)=4,"0"))))</f>
        <v>3</v>
      </c>
      <c r="AM103" s="119" t="str">
        <f>IF(RANK(F113,AF100:AF103)=1,"3",IF(RANK(F113,AF100:AF103)=2,"2",IF(RANK(F113,AF100:AF103)=3,"1",IF(RANK(F113,AF100:AF103)=4,"0"))))</f>
        <v>3</v>
      </c>
      <c r="AN103" s="101" t="str">
        <f>IF(RANK(N113,AF100:AF103)=1,"3",IF(RANK(N113,AF100:AF103)=2,"2",IF(RANK(N113,AF100:AF103)=3,"1",IF(RANK(N113,AF100:AF103)=4,"0"))))</f>
        <v>3</v>
      </c>
      <c r="AP103" s="1434"/>
      <c r="AQ103" s="1435"/>
      <c r="AR103" s="1435"/>
      <c r="AS103" s="1436"/>
    </row>
    <row r="104" spans="2:45" s="68" customFormat="1" ht="19.5" customHeight="1">
      <c r="B104" s="1503" t="s">
        <v>54</v>
      </c>
      <c r="C104" s="1503"/>
      <c r="D104" s="1492">
        <f>IF(SUM(D100:D103)=0,"",SUM(D100:D103))</f>
      </c>
      <c r="E104" s="1499" t="str">
        <f>IF(SUM(E100:E103)=0,"0",SUM(E100:E103))</f>
        <v>0</v>
      </c>
      <c r="F104" s="1499">
        <f>IF(SUM(F100:F103)=0,"",SUM(F100:F103))</f>
      </c>
      <c r="G104" s="1488">
        <f>IF(SUM(G100:G103)=0,"0",SUM(G100:G103))</f>
        <v>12</v>
      </c>
      <c r="H104"/>
      <c r="J104" s="1503" t="s">
        <v>54</v>
      </c>
      <c r="K104" s="1503"/>
      <c r="L104" s="1509">
        <f>IF(SUM(L100:L103)=0,"",SUM(L100:L103))</f>
      </c>
      <c r="M104" s="1494" t="str">
        <f>IF(SUM(M100:M103)=0,"0",SUM(M100:M103))</f>
        <v>0</v>
      </c>
      <c r="N104" s="1494">
        <f>IF(SUM(N100:N103)=0,"",SUM(N100:N103))</f>
      </c>
      <c r="O104" s="1490">
        <f>IF(SUM(O100:O103)=0,"0",SUM(O100:O103))</f>
        <v>12</v>
      </c>
      <c r="P104"/>
      <c r="Q104" s="1"/>
      <c r="AK104"/>
      <c r="AP104" s="1434" t="s">
        <v>279</v>
      </c>
      <c r="AQ104" s="1435"/>
      <c r="AR104" s="1435"/>
      <c r="AS104" s="1436"/>
    </row>
    <row r="105" spans="2:45" s="68" customFormat="1" ht="9.75" customHeight="1" thickBot="1">
      <c r="B105" s="1504"/>
      <c r="C105" s="1505"/>
      <c r="D105" s="1493"/>
      <c r="E105" s="1500"/>
      <c r="F105" s="1500"/>
      <c r="G105" s="1489"/>
      <c r="H105"/>
      <c r="J105" s="1504"/>
      <c r="K105" s="1505"/>
      <c r="L105" s="1510"/>
      <c r="M105" s="1495"/>
      <c r="N105" s="1495"/>
      <c r="O105" s="1491"/>
      <c r="P105"/>
      <c r="Q105" s="1"/>
      <c r="AP105" s="1434"/>
      <c r="AQ105" s="1435"/>
      <c r="AR105" s="1435"/>
      <c r="AS105" s="1436"/>
    </row>
    <row r="106" spans="17:45" ht="15">
      <c r="Q106" s="879"/>
      <c r="AP106" s="1434" t="s">
        <v>280</v>
      </c>
      <c r="AQ106" s="1435"/>
      <c r="AR106" s="1435"/>
      <c r="AS106" s="1436"/>
    </row>
    <row r="107" spans="17:45" ht="15.75" thickBot="1">
      <c r="Q107" s="879"/>
      <c r="AP107" s="1454"/>
      <c r="AQ107" s="1455"/>
      <c r="AR107" s="1455"/>
      <c r="AS107" s="1456"/>
    </row>
    <row r="108" spans="4:17" ht="15.75" thickBot="1">
      <c r="D108" s="35"/>
      <c r="Q108" s="879"/>
    </row>
    <row r="109" spans="2:37" ht="15.75" thickBot="1">
      <c r="B109" s="154"/>
      <c r="D109" s="666" t="s">
        <v>3</v>
      </c>
      <c r="E109" s="667" t="s">
        <v>6</v>
      </c>
      <c r="F109" s="668" t="s">
        <v>45</v>
      </c>
      <c r="G109" s="668" t="s">
        <v>79</v>
      </c>
      <c r="H109" s="669" t="s">
        <v>46</v>
      </c>
      <c r="J109" s="154"/>
      <c r="L109" s="674" t="s">
        <v>3</v>
      </c>
      <c r="M109" s="667" t="s">
        <v>6</v>
      </c>
      <c r="N109" s="668" t="s">
        <v>45</v>
      </c>
      <c r="O109" s="668" t="s">
        <v>79</v>
      </c>
      <c r="P109" s="669" t="s">
        <v>46</v>
      </c>
      <c r="Q109" s="877"/>
      <c r="S109" s="1480" t="s">
        <v>4</v>
      </c>
      <c r="T109" s="1481"/>
      <c r="V109" s="96"/>
      <c r="AA109" s="155" t="str">
        <f>AK99</f>
        <v>b4</v>
      </c>
      <c r="AB109" s="156" t="str">
        <f>AL99</f>
        <v>c4</v>
      </c>
      <c r="AC109" s="157" t="str">
        <f>AM99</f>
        <v>d4</v>
      </c>
      <c r="AD109" s="158" t="str">
        <f>AN99</f>
        <v>a4</v>
      </c>
      <c r="AK109"/>
    </row>
    <row r="110" spans="2:37" ht="24.75" customHeight="1" thickBot="1">
      <c r="B110" s="1506" t="str">
        <f>Zap_1_PC_Tu_Vpisovť_Mená!$H$43</f>
        <v>d4</v>
      </c>
      <c r="C110" s="670">
        <v>3</v>
      </c>
      <c r="D110" s="553"/>
      <c r="E110" s="554"/>
      <c r="F110" s="553"/>
      <c r="G110" s="266">
        <f>AC110</f>
        <v>3</v>
      </c>
      <c r="H110" s="1482">
        <f>$F$114</f>
      </c>
      <c r="I110" s="36"/>
      <c r="J110" s="1501" t="str">
        <f>Zap_1_PC_Tu_Vpisovť_Mená!$J$43</f>
        <v>a4</v>
      </c>
      <c r="K110" s="670">
        <v>4</v>
      </c>
      <c r="L110" s="553"/>
      <c r="M110" s="554"/>
      <c r="N110" s="553"/>
      <c r="O110" s="266">
        <f>AD110</f>
        <v>3</v>
      </c>
      <c r="P110" s="1482">
        <f>$N$114</f>
      </c>
      <c r="Q110" s="878"/>
      <c r="S110" s="147">
        <f>F110-D110</f>
        <v>0</v>
      </c>
      <c r="T110" s="148">
        <f>N110-L110</f>
        <v>0</v>
      </c>
      <c r="Y110" s="1469" t="s">
        <v>94</v>
      </c>
      <c r="Z110" s="1470"/>
      <c r="AA110" s="159">
        <f>ABS(AK100)</f>
        <v>3</v>
      </c>
      <c r="AB110" s="160">
        <f aca="true" t="shared" si="3" ref="AA110:AD113">ABS(AL100)</f>
        <v>3</v>
      </c>
      <c r="AC110" s="161">
        <f t="shared" si="3"/>
        <v>3</v>
      </c>
      <c r="AD110" s="162">
        <f t="shared" si="3"/>
        <v>3</v>
      </c>
      <c r="AK110"/>
    </row>
    <row r="111" spans="2:30" ht="24.75" customHeight="1" thickBot="1">
      <c r="B111" s="1507"/>
      <c r="C111" s="671">
        <v>4</v>
      </c>
      <c r="D111" s="553"/>
      <c r="E111" s="554"/>
      <c r="F111" s="553"/>
      <c r="G111" s="267">
        <f>AC111</f>
        <v>3</v>
      </c>
      <c r="H111" s="1483"/>
      <c r="I111" s="36"/>
      <c r="J111" s="1502"/>
      <c r="K111" s="671">
        <v>3</v>
      </c>
      <c r="L111" s="553"/>
      <c r="M111" s="554"/>
      <c r="N111" s="553"/>
      <c r="O111" s="267">
        <f>AD111</f>
        <v>3</v>
      </c>
      <c r="P111" s="1483"/>
      <c r="Q111" s="878"/>
      <c r="S111" s="149">
        <f>F111-D111</f>
        <v>0</v>
      </c>
      <c r="T111" s="150">
        <f>N111-L111</f>
        <v>0</v>
      </c>
      <c r="V111" s="251">
        <f>IF(AL97&lt;25,"",(SUM(G104,O104,G114,O114)))</f>
        <v>48</v>
      </c>
      <c r="Y111" s="1471" t="s">
        <v>95</v>
      </c>
      <c r="Z111" s="1472"/>
      <c r="AA111" s="120">
        <f t="shared" si="3"/>
        <v>3</v>
      </c>
      <c r="AB111" s="122">
        <f t="shared" si="3"/>
        <v>3</v>
      </c>
      <c r="AC111" s="127">
        <f t="shared" si="3"/>
        <v>3</v>
      </c>
      <c r="AD111" s="123">
        <f t="shared" si="3"/>
        <v>3</v>
      </c>
    </row>
    <row r="112" spans="2:30" ht="24.75" customHeight="1">
      <c r="B112" s="1507"/>
      <c r="C112" s="671">
        <v>2</v>
      </c>
      <c r="D112" s="553"/>
      <c r="E112" s="554"/>
      <c r="F112" s="553"/>
      <c r="G112" s="267">
        <f>AC112</f>
        <v>3</v>
      </c>
      <c r="H112" s="1483"/>
      <c r="I112" s="36"/>
      <c r="J112" s="1502"/>
      <c r="K112" s="671">
        <v>1</v>
      </c>
      <c r="L112" s="553"/>
      <c r="M112" s="554"/>
      <c r="N112" s="553"/>
      <c r="O112" s="267">
        <f>AD112</f>
        <v>3</v>
      </c>
      <c r="P112" s="1483"/>
      <c r="Q112" s="878"/>
      <c r="S112" s="149">
        <f>F112-D112</f>
        <v>0</v>
      </c>
      <c r="T112" s="150">
        <f>N112-L112</f>
        <v>0</v>
      </c>
      <c r="V112"/>
      <c r="Y112" s="1471" t="s">
        <v>96</v>
      </c>
      <c r="Z112" s="1472"/>
      <c r="AA112" s="120">
        <f t="shared" si="3"/>
        <v>3</v>
      </c>
      <c r="AB112" s="122">
        <f t="shared" si="3"/>
        <v>3</v>
      </c>
      <c r="AC112" s="127">
        <f t="shared" si="3"/>
        <v>3</v>
      </c>
      <c r="AD112" s="123">
        <f t="shared" si="3"/>
        <v>3</v>
      </c>
    </row>
    <row r="113" spans="2:30" ht="24.75" customHeight="1" thickBot="1">
      <c r="B113" s="672" t="str">
        <f>Zap_1_PC_Tu_Vpisovť_Mená!$H$42</f>
        <v>TJ Lokomotíva Vrútky</v>
      </c>
      <c r="C113" s="673">
        <v>1</v>
      </c>
      <c r="D113" s="555"/>
      <c r="E113" s="556"/>
      <c r="F113" s="555"/>
      <c r="G113" s="268">
        <f>AC113</f>
        <v>3</v>
      </c>
      <c r="H113" s="1484"/>
      <c r="I113" s="36"/>
      <c r="J113" s="672" t="str">
        <f>Zap_1_PC_Tu_Vpisovť_Mená!$J$42</f>
        <v>ŠK Železiarne Podbrezová</v>
      </c>
      <c r="K113" s="673">
        <v>2</v>
      </c>
      <c r="L113" s="555"/>
      <c r="M113" s="556"/>
      <c r="N113" s="555"/>
      <c r="O113" s="268">
        <f>AD113</f>
        <v>3</v>
      </c>
      <c r="P113" s="1484"/>
      <c r="Q113" s="878"/>
      <c r="S113" s="151">
        <f>F113-D113</f>
        <v>0</v>
      </c>
      <c r="T113" s="152">
        <f>N113-L113</f>
        <v>0</v>
      </c>
      <c r="V113"/>
      <c r="Y113" s="1473" t="s">
        <v>97</v>
      </c>
      <c r="Z113" s="1474"/>
      <c r="AA113" s="121">
        <f t="shared" si="3"/>
        <v>3</v>
      </c>
      <c r="AB113" s="98">
        <f t="shared" si="3"/>
        <v>3</v>
      </c>
      <c r="AC113" s="128">
        <f t="shared" si="3"/>
        <v>3</v>
      </c>
      <c r="AD113" s="129">
        <f t="shared" si="3"/>
        <v>3</v>
      </c>
    </row>
    <row r="114" spans="2:17" s="68" customFormat="1" ht="19.5" customHeight="1">
      <c r="B114" s="1503" t="s">
        <v>54</v>
      </c>
      <c r="C114" s="1503"/>
      <c r="D114" s="1492">
        <f>IF(SUM(D110:D113)=0,"",SUM(D110:D113))</f>
      </c>
      <c r="E114" s="1499" t="str">
        <f>IF(SUM(E110:E113)=0,"0",SUM(E110:E113))</f>
        <v>0</v>
      </c>
      <c r="F114" s="1499">
        <f>IF(SUM(F110:F113)=0,"",SUM(F110:F113))</f>
      </c>
      <c r="G114" s="1488">
        <f>IF(SUM(G110:G113)=0,"0",SUM(G110:G113))</f>
        <v>12</v>
      </c>
      <c r="H114"/>
      <c r="J114" s="1503" t="s">
        <v>54</v>
      </c>
      <c r="K114" s="1503"/>
      <c r="L114" s="1492">
        <f>IF(SUM(L110:L113)=0,"",SUM(L110:L113))</f>
      </c>
      <c r="M114" s="1499" t="str">
        <f>IF(SUM(M110:M113)=0,"0",SUM(M110:M113))</f>
        <v>0</v>
      </c>
      <c r="N114" s="1499">
        <f>IF(SUM(N110:N113)=0,"",SUM(N110:N113))</f>
      </c>
      <c r="O114" s="1488">
        <f>IF(SUM(O110:O113)=0,"0",SUM(O110:O113))</f>
        <v>12</v>
      </c>
      <c r="P114"/>
      <c r="Q114" s="1"/>
    </row>
    <row r="115" spans="2:17" s="68" customFormat="1" ht="9.75" customHeight="1" thickBot="1">
      <c r="B115" s="1504"/>
      <c r="C115" s="1505"/>
      <c r="D115" s="1493"/>
      <c r="E115" s="1500"/>
      <c r="F115" s="1500"/>
      <c r="G115" s="1489"/>
      <c r="H115"/>
      <c r="J115" s="1504"/>
      <c r="K115" s="1505"/>
      <c r="L115" s="1493"/>
      <c r="M115" s="1500"/>
      <c r="N115" s="1500"/>
      <c r="O115" s="1489"/>
      <c r="P115"/>
      <c r="Q115" s="1"/>
    </row>
    <row r="116" spans="9:17" ht="15">
      <c r="I116" s="36"/>
      <c r="Q116" s="879"/>
    </row>
    <row r="117" spans="9:17" ht="15">
      <c r="I117" s="36"/>
      <c r="Q117" s="879"/>
    </row>
    <row r="118" spans="9:17" ht="15">
      <c r="I118" s="36"/>
      <c r="Q118" s="879"/>
    </row>
    <row r="119" spans="9:17" ht="15">
      <c r="I119" s="36"/>
      <c r="Q119" s="879"/>
    </row>
    <row r="120" spans="3:17" ht="15.75" thickBot="1">
      <c r="C120" s="30"/>
      <c r="F120" s="1508" t="s">
        <v>73</v>
      </c>
      <c r="G120" s="1508"/>
      <c r="H120" s="1508"/>
      <c r="I120" s="1508"/>
      <c r="J120" s="72"/>
      <c r="K120" s="82"/>
      <c r="Q120" s="879"/>
    </row>
    <row r="121" ht="15.75" thickTop="1">
      <c r="Q121" s="879"/>
    </row>
    <row r="122" ht="15">
      <c r="Q122" s="879"/>
    </row>
    <row r="123" ht="15">
      <c r="Q123" s="879"/>
    </row>
    <row r="124" ht="15">
      <c r="Q124" s="879"/>
    </row>
    <row r="125" ht="15">
      <c r="Q125" s="879"/>
    </row>
    <row r="126" ht="15">
      <c r="Q126" s="879"/>
    </row>
    <row r="127" ht="15">
      <c r="Q127" s="879"/>
    </row>
    <row r="128" ht="15">
      <c r="Q128" s="879"/>
    </row>
    <row r="129" ht="15">
      <c r="Q129" s="879"/>
    </row>
    <row r="130" ht="15">
      <c r="Q130" s="879"/>
    </row>
    <row r="131" ht="15">
      <c r="Q131" s="879"/>
    </row>
    <row r="132" ht="15">
      <c r="Q132" s="879"/>
    </row>
    <row r="133" ht="15">
      <c r="Q133" s="879"/>
    </row>
    <row r="134" ht="15">
      <c r="Q134" s="879"/>
    </row>
    <row r="135" ht="15">
      <c r="Q135" s="879"/>
    </row>
    <row r="136" ht="15">
      <c r="Q136" s="879"/>
    </row>
    <row r="137" ht="15">
      <c r="Q137" s="879"/>
    </row>
    <row r="138" ht="15">
      <c r="Q138" s="879"/>
    </row>
  </sheetData>
  <sheetProtection sheet="1" objects="1" scenarios="1" selectLockedCells="1"/>
  <mergeCells count="188">
    <mergeCell ref="AP12:AT13"/>
    <mergeCell ref="AP14:AT17"/>
    <mergeCell ref="AP18:AT19"/>
    <mergeCell ref="AP20:AT21"/>
    <mergeCell ref="H3:J3"/>
    <mergeCell ref="H33:J33"/>
    <mergeCell ref="H63:J63"/>
    <mergeCell ref="H93:J93"/>
    <mergeCell ref="N24:N25"/>
    <mergeCell ref="N63:P63"/>
    <mergeCell ref="N33:P33"/>
    <mergeCell ref="O44:O45"/>
    <mergeCell ref="P10:P13"/>
    <mergeCell ref="P20:P23"/>
    <mergeCell ref="N14:N15"/>
    <mergeCell ref="O14:O15"/>
    <mergeCell ref="O24:O25"/>
    <mergeCell ref="H80:H83"/>
    <mergeCell ref="P80:P83"/>
    <mergeCell ref="J20:J22"/>
    <mergeCell ref="D6:J6"/>
    <mergeCell ref="P70:P73"/>
    <mergeCell ref="J24:K25"/>
    <mergeCell ref="L14:L15"/>
    <mergeCell ref="O54:O55"/>
    <mergeCell ref="M114:M115"/>
    <mergeCell ref="O114:O115"/>
    <mergeCell ref="D84:D85"/>
    <mergeCell ref="E84:E85"/>
    <mergeCell ref="F90:I90"/>
    <mergeCell ref="N93:P93"/>
    <mergeCell ref="P50:P53"/>
    <mergeCell ref="O74:O75"/>
    <mergeCell ref="L74:L75"/>
    <mergeCell ref="M74:M75"/>
    <mergeCell ref="N74:N75"/>
    <mergeCell ref="J74:K75"/>
    <mergeCell ref="N66:P66"/>
    <mergeCell ref="H70:H73"/>
    <mergeCell ref="J50:J52"/>
    <mergeCell ref="N114:N115"/>
    <mergeCell ref="L114:L115"/>
    <mergeCell ref="E104:E105"/>
    <mergeCell ref="F104:F105"/>
    <mergeCell ref="G114:G115"/>
    <mergeCell ref="G104:G105"/>
    <mergeCell ref="Y110:Z110"/>
    <mergeCell ref="Y111:Z111"/>
    <mergeCell ref="Y112:Z112"/>
    <mergeCell ref="Y113:Z113"/>
    <mergeCell ref="S79:T79"/>
    <mergeCell ref="F120:I120"/>
    <mergeCell ref="B100:B102"/>
    <mergeCell ref="F84:F85"/>
    <mergeCell ref="J100:J102"/>
    <mergeCell ref="J84:K85"/>
    <mergeCell ref="C93:D93"/>
    <mergeCell ref="M84:M85"/>
    <mergeCell ref="L104:L105"/>
    <mergeCell ref="M104:M105"/>
    <mergeCell ref="J104:K105"/>
    <mergeCell ref="B84:C85"/>
    <mergeCell ref="B110:B112"/>
    <mergeCell ref="B114:C115"/>
    <mergeCell ref="D114:D115"/>
    <mergeCell ref="E114:E115"/>
    <mergeCell ref="F114:F115"/>
    <mergeCell ref="J114:K115"/>
    <mergeCell ref="B104:C105"/>
    <mergeCell ref="D104:D105"/>
    <mergeCell ref="B70:B72"/>
    <mergeCell ref="J70:J72"/>
    <mergeCell ref="B80:B82"/>
    <mergeCell ref="J80:J82"/>
    <mergeCell ref="B74:C75"/>
    <mergeCell ref="D74:D75"/>
    <mergeCell ref="E74:E75"/>
    <mergeCell ref="F74:F75"/>
    <mergeCell ref="G74:G75"/>
    <mergeCell ref="Y21:Z21"/>
    <mergeCell ref="Y22:Z22"/>
    <mergeCell ref="Y23:Z23"/>
    <mergeCell ref="W8:Y8"/>
    <mergeCell ref="Z8:AB8"/>
    <mergeCell ref="AC8:AE8"/>
    <mergeCell ref="L24:L25"/>
    <mergeCell ref="M24:M25"/>
    <mergeCell ref="Y51:Z51"/>
    <mergeCell ref="M14:M15"/>
    <mergeCell ref="L44:L45"/>
    <mergeCell ref="M44:M45"/>
    <mergeCell ref="N44:N45"/>
    <mergeCell ref="AP3:AQ4"/>
    <mergeCell ref="N54:N55"/>
    <mergeCell ref="N6:P6"/>
    <mergeCell ref="L54:L55"/>
    <mergeCell ref="J54:K55"/>
    <mergeCell ref="N3:P3"/>
    <mergeCell ref="B10:B12"/>
    <mergeCell ref="J14:K15"/>
    <mergeCell ref="J10:J12"/>
    <mergeCell ref="C3:D3"/>
    <mergeCell ref="B40:B42"/>
    <mergeCell ref="G24:G25"/>
    <mergeCell ref="H10:H13"/>
    <mergeCell ref="H20:H23"/>
    <mergeCell ref="G44:G45"/>
    <mergeCell ref="D24:D25"/>
    <mergeCell ref="E24:E25"/>
    <mergeCell ref="F24:F25"/>
    <mergeCell ref="D44:D45"/>
    <mergeCell ref="E44:E45"/>
    <mergeCell ref="F44:F45"/>
    <mergeCell ref="C33:D33"/>
    <mergeCell ref="S9:T9"/>
    <mergeCell ref="S19:T19"/>
    <mergeCell ref="B24:C25"/>
    <mergeCell ref="B20:B22"/>
    <mergeCell ref="D36:J36"/>
    <mergeCell ref="J44:K45"/>
    <mergeCell ref="J40:J42"/>
    <mergeCell ref="F30:I30"/>
    <mergeCell ref="E14:E15"/>
    <mergeCell ref="S69:T69"/>
    <mergeCell ref="M54:M55"/>
    <mergeCell ref="F14:F15"/>
    <mergeCell ref="E54:E55"/>
    <mergeCell ref="D14:D15"/>
    <mergeCell ref="B44:C45"/>
    <mergeCell ref="G14:G15"/>
    <mergeCell ref="B14:C15"/>
    <mergeCell ref="D66:J66"/>
    <mergeCell ref="F54:F55"/>
    <mergeCell ref="C63:D63"/>
    <mergeCell ref="D54:D55"/>
    <mergeCell ref="B50:B52"/>
    <mergeCell ref="F60:I60"/>
    <mergeCell ref="B54:C55"/>
    <mergeCell ref="G54:G55"/>
    <mergeCell ref="N36:P36"/>
    <mergeCell ref="AP8:AT8"/>
    <mergeCell ref="AF8:AH8"/>
    <mergeCell ref="S99:T99"/>
    <mergeCell ref="H100:H103"/>
    <mergeCell ref="P100:P103"/>
    <mergeCell ref="S109:T109"/>
    <mergeCell ref="H110:H113"/>
    <mergeCell ref="P110:P113"/>
    <mergeCell ref="O84:O85"/>
    <mergeCell ref="O104:O105"/>
    <mergeCell ref="L84:L85"/>
    <mergeCell ref="N104:N105"/>
    <mergeCell ref="N96:P96"/>
    <mergeCell ref="D96:J96"/>
    <mergeCell ref="N84:N85"/>
    <mergeCell ref="G84:G85"/>
    <mergeCell ref="J110:J112"/>
    <mergeCell ref="S39:T39"/>
    <mergeCell ref="H40:H43"/>
    <mergeCell ref="P40:P43"/>
    <mergeCell ref="S49:T49"/>
    <mergeCell ref="H50:H53"/>
    <mergeCell ref="AP100:AS101"/>
    <mergeCell ref="Y20:Z20"/>
    <mergeCell ref="AP102:AS103"/>
    <mergeCell ref="AP104:AS105"/>
    <mergeCell ref="AP106:AS107"/>
    <mergeCell ref="AP6:AT7"/>
    <mergeCell ref="AP9:AT10"/>
    <mergeCell ref="Y80:Z80"/>
    <mergeCell ref="Y81:Z81"/>
    <mergeCell ref="Y82:Z82"/>
    <mergeCell ref="Y83:Z83"/>
    <mergeCell ref="W98:Y98"/>
    <mergeCell ref="Z98:AB98"/>
    <mergeCell ref="Y52:Z52"/>
    <mergeCell ref="Y53:Z53"/>
    <mergeCell ref="W68:Y68"/>
    <mergeCell ref="Z68:AB68"/>
    <mergeCell ref="AC68:AE68"/>
    <mergeCell ref="AF68:AH68"/>
    <mergeCell ref="W38:Y38"/>
    <mergeCell ref="Z38:AB38"/>
    <mergeCell ref="AC38:AE38"/>
    <mergeCell ref="AF38:AH38"/>
    <mergeCell ref="Y50:Z50"/>
    <mergeCell ref="AC98:AE98"/>
    <mergeCell ref="AF98:AH98"/>
  </mergeCells>
  <conditionalFormatting sqref="G10 O10 G20 O20">
    <cfRule type="duplicateValues" priority="42" dxfId="46">
      <formula>AND(COUNTIF($G$10:$G$10,G10)+COUNTIF($O$10:$O$10,G10)+COUNTIF($G$20:$G$20,G10)+COUNTIF($O$20:$O$20,G10)&gt;1,NOT(ISBLANK(G10)))</formula>
    </cfRule>
  </conditionalFormatting>
  <conditionalFormatting sqref="G40 O40 G50 O50">
    <cfRule type="duplicateValues" priority="31" dxfId="46">
      <formula>AND(COUNTIF($G$40:$G$40,G40)+COUNTIF($O$40:$O$40,G40)+COUNTIF($G$50:$G$50,G40)+COUNTIF($O$50:$O$50,G40)&gt;1,NOT(ISBLANK(G40)))</formula>
    </cfRule>
  </conditionalFormatting>
  <conditionalFormatting sqref="G70 O70 G80 O80">
    <cfRule type="duplicateValues" priority="30" dxfId="46">
      <formula>AND(COUNTIF($G$70:$G$70,G70)+COUNTIF($O$70:$O$70,G70)+COUNTIF($G$80:$G$80,G70)+COUNTIF($O$80:$O$80,G70)&gt;1,NOT(ISBLANK(G70)))</formula>
    </cfRule>
  </conditionalFormatting>
  <conditionalFormatting sqref="G100 O100 G110 O110">
    <cfRule type="duplicateValues" priority="29" dxfId="46">
      <formula>AND(COUNTIF($G$100:$G$100,G100)+COUNTIF($O$100:$O$100,G100)+COUNTIF($G$110:$G$110,G100)+COUNTIF($O$110:$O$110,G100)&gt;1,NOT(ISBLANK(G100)))</formula>
    </cfRule>
  </conditionalFormatting>
  <conditionalFormatting sqref="G11 O11 G21 O21">
    <cfRule type="duplicateValues" priority="26" dxfId="42">
      <formula>AND(COUNTIF($G$11:$G$11,G11)+COUNTIF($O$11:$O$11,G11)+COUNTIF($G$21:$G$21,G11)+COUNTIF($O$21:$O$21,G11)&gt;1,NOT(ISBLANK(G11)))</formula>
    </cfRule>
  </conditionalFormatting>
  <conditionalFormatting sqref="G41 O41 G51 O51">
    <cfRule type="duplicateValues" priority="25" dxfId="42">
      <formula>AND(COUNTIF($G$41:$G$41,G41)+COUNTIF($O$41:$O$41,G41)+COUNTIF($G$51:$G$51,G41)+COUNTIF($O$51:$O$51,G41)&gt;1,NOT(ISBLANK(G41)))</formula>
    </cfRule>
  </conditionalFormatting>
  <conditionalFormatting sqref="G71 G81 O81 O71">
    <cfRule type="duplicateValues" priority="24" dxfId="42">
      <formula>AND(COUNTIF($G$71:$G$71,G71)+COUNTIF($G$81:$G$81,G71)+COUNTIF($O$81:$O$81,G71)+COUNTIF($O$71:$O$71,G71)&gt;1,NOT(ISBLANK(G71)))</formula>
    </cfRule>
  </conditionalFormatting>
  <conditionalFormatting sqref="G101 O101 G111 O111">
    <cfRule type="duplicateValues" priority="23" dxfId="42">
      <formula>AND(COUNTIF($G$101:$G$101,G101)+COUNTIF($O$101:$O$101,G101)+COUNTIF($G$111:$G$111,G101)+COUNTIF($O$111:$O$111,G101)&gt;1,NOT(ISBLANK(G101)))</formula>
    </cfRule>
  </conditionalFormatting>
  <conditionalFormatting sqref="G12 O12 G22 O22">
    <cfRule type="duplicateValues" priority="20" dxfId="38">
      <formula>AND(COUNTIF($G$12:$G$12,G12)+COUNTIF($O$12:$O$12,G12)+COUNTIF($G$22:$G$22,G12)+COUNTIF($O$22:$O$22,G12)&gt;1,NOT(ISBLANK(G12)))</formula>
    </cfRule>
  </conditionalFormatting>
  <conditionalFormatting sqref="G42 O42 O52 G52">
    <cfRule type="duplicateValues" priority="19" dxfId="38">
      <formula>AND(COUNTIF($G$42:$G$42,G42)+COUNTIF($O$42:$O$42,G42)+COUNTIF($O$52:$O$52,G42)+COUNTIF($G$52:$G$52,G42)&gt;1,NOT(ISBLANK(G42)))</formula>
    </cfRule>
  </conditionalFormatting>
  <conditionalFormatting sqref="G72 G82 O72 O82">
    <cfRule type="duplicateValues" priority="18" dxfId="38">
      <formula>AND(COUNTIF($G$72:$G$72,G72)+COUNTIF($G$82:$G$82,G72)+COUNTIF($O$72:$O$72,G72)+COUNTIF($O$82:$O$82,G72)&gt;1,NOT(ISBLANK(G72)))</formula>
    </cfRule>
  </conditionalFormatting>
  <conditionalFormatting sqref="G102 O102 G112 O112">
    <cfRule type="duplicateValues" priority="17" dxfId="38">
      <formula>AND(COUNTIF($G$102:$G$102,G102)+COUNTIF($O$102:$O$102,G102)+COUNTIF($G$112:$G$112,G102)+COUNTIF($O$112:$O$112,G102)&gt;1,NOT(ISBLANK(G102)))</formula>
    </cfRule>
  </conditionalFormatting>
  <conditionalFormatting sqref="G13 O13 G23 O23">
    <cfRule type="duplicateValues" priority="6" dxfId="34">
      <formula>AND(COUNTIF($G$13:$G$13,G13)+COUNTIF($O$13:$O$13,G13)+COUNTIF($G$23:$G$23,G13)+COUNTIF($O$23:$O$23,G13)&gt;1,NOT(ISBLANK(G13)))</formula>
    </cfRule>
  </conditionalFormatting>
  <conditionalFormatting sqref="G43 O43 O53">
    <cfRule type="duplicateValues" priority="5" dxfId="34">
      <formula>AND(COUNTIF($G$43:$G$43,G43)+COUNTIF($O$43:$O$43,G43)+COUNTIF($O$53:$O$53,G43)&gt;1,NOT(ISBLANK(G43)))</formula>
    </cfRule>
  </conditionalFormatting>
  <conditionalFormatting sqref="G73 O73 G83 O83">
    <cfRule type="duplicateValues" priority="4" dxfId="34">
      <formula>AND(COUNTIF($G$73:$G$73,G73)+COUNTIF($O$73:$O$73,G73)+COUNTIF($G$83:$G$83,G73)+COUNTIF($O$83:$O$83,G73)&gt;1,NOT(ISBLANK(G73)))</formula>
    </cfRule>
  </conditionalFormatting>
  <conditionalFormatting sqref="G103 O103 G113 O113">
    <cfRule type="duplicateValues" priority="3" dxfId="34">
      <formula>AND(COUNTIF($G$103:$G$103,G103)+COUNTIF($O$103:$O$103,G103)+COUNTIF($G$113:$G$113,G103)+COUNTIF($O$113:$O$113,G103)&gt;1,NOT(ISBLANK(G103)))</formula>
    </cfRule>
  </conditionalFormatting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árok3">
    <tabColor rgb="FF0000FF"/>
  </sheetPr>
  <dimension ref="B2:AG79"/>
  <sheetViews>
    <sheetView zoomScale="89" zoomScaleNormal="89" zoomScalePageLayoutView="0" workbookViewId="0" topLeftCell="A1">
      <selection activeCell="C41" sqref="C41:D41"/>
    </sheetView>
  </sheetViews>
  <sheetFormatPr defaultColWidth="11.421875" defaultRowHeight="12.75"/>
  <cols>
    <col min="1" max="1" width="1.7109375" style="0" customWidth="1"/>
    <col min="2" max="2" width="29.7109375" style="0" customWidth="1"/>
    <col min="3" max="3" width="3.421875" style="0" customWidth="1"/>
    <col min="4" max="4" width="9.7109375" style="0" customWidth="1"/>
    <col min="5" max="5" width="5.7109375" style="0" customWidth="1"/>
    <col min="6" max="6" width="5.140625" style="0" customWidth="1"/>
    <col min="7" max="7" width="3.7109375" style="0" customWidth="1"/>
    <col min="8" max="8" width="5.7109375" style="0" customWidth="1"/>
    <col min="9" max="9" width="8.00390625" style="0" customWidth="1"/>
    <col min="10" max="10" width="7.57421875" style="0" customWidth="1"/>
    <col min="11" max="11" width="3.7109375" style="0" customWidth="1"/>
    <col min="12" max="12" width="29.7109375" style="0" customWidth="1"/>
    <col min="13" max="13" width="3.421875" style="0" customWidth="1"/>
    <col min="14" max="14" width="9.7109375" style="0" customWidth="1"/>
    <col min="15" max="15" width="5.7109375" style="0" customWidth="1"/>
    <col min="16" max="16" width="5.140625" style="0" customWidth="1"/>
    <col min="17" max="17" width="3.7109375" style="0" customWidth="1"/>
    <col min="18" max="18" width="5.7109375" style="0" customWidth="1"/>
    <col min="19" max="19" width="8.00390625" style="0" customWidth="1"/>
    <col min="20" max="20" width="7.57421875" style="0" customWidth="1"/>
    <col min="21" max="21" width="4.00390625" style="0" customWidth="1"/>
    <col min="22" max="22" width="1.8515625" style="0" hidden="1" customWidth="1"/>
    <col min="23" max="23" width="16.28125" style="0" hidden="1" customWidth="1"/>
    <col min="24" max="24" width="10.00390625" style="0" hidden="1" customWidth="1"/>
    <col min="25" max="25" width="11.28125" style="0" hidden="1" customWidth="1"/>
    <col min="26" max="26" width="10.7109375" style="0" hidden="1" customWidth="1"/>
    <col min="27" max="27" width="6.8515625" style="0" hidden="1" customWidth="1"/>
    <col min="28" max="30" width="6.00390625" style="0" hidden="1" customWidth="1"/>
  </cols>
  <sheetData>
    <row r="1" ht="25.5" customHeight="1"/>
    <row r="2" spans="2:20" ht="33.75" customHeight="1">
      <c r="B2" s="1605" t="s">
        <v>199</v>
      </c>
      <c r="C2" s="1605"/>
      <c r="D2" s="1605"/>
      <c r="E2" s="604" t="str">
        <f>Tlačivo_na_zostavy!$T$17</f>
        <v>3.</v>
      </c>
      <c r="F2" s="1672" t="s">
        <v>11</v>
      </c>
      <c r="G2" s="1672"/>
      <c r="H2" s="1672"/>
      <c r="I2" s="1672"/>
      <c r="J2" s="538"/>
      <c r="K2" s="536"/>
      <c r="L2" s="605" t="s">
        <v>15</v>
      </c>
      <c r="M2" s="1618" t="str">
        <f>Tlačivo_na_zostavy!$T$19</f>
        <v>Vrútky</v>
      </c>
      <c r="N2" s="1618"/>
      <c r="O2" s="1618"/>
      <c r="P2" s="1618"/>
      <c r="Q2" s="1622" t="s">
        <v>1</v>
      </c>
      <c r="R2" s="1622"/>
      <c r="S2" s="1617">
        <f>Tlačivo_na_zostavy!$V$21</f>
        <v>45017</v>
      </c>
      <c r="T2" s="1617"/>
    </row>
    <row r="3" spans="2:20" ht="3" customHeight="1">
      <c r="B3" s="563"/>
      <c r="C3" s="563"/>
      <c r="D3" s="563"/>
      <c r="E3" s="563"/>
      <c r="F3" s="537"/>
      <c r="G3" s="564"/>
      <c r="H3" s="564"/>
      <c r="I3" s="564"/>
      <c r="J3" s="538"/>
      <c r="K3" s="536"/>
      <c r="L3" s="562"/>
      <c r="M3" s="565"/>
      <c r="N3" s="565"/>
      <c r="O3" s="565"/>
      <c r="P3" s="565"/>
      <c r="Q3" s="567"/>
      <c r="R3" s="567"/>
      <c r="S3" s="566"/>
      <c r="T3" s="566"/>
    </row>
    <row r="4" spans="2:20" ht="41.25" customHeight="1">
      <c r="B4" s="1623" t="s">
        <v>312</v>
      </c>
      <c r="C4" s="1623"/>
      <c r="D4" s="1623"/>
      <c r="E4" s="1623"/>
      <c r="F4" s="1623"/>
      <c r="G4" s="1623"/>
      <c r="H4" s="1623"/>
      <c r="I4" s="1623"/>
      <c r="J4" s="1623"/>
      <c r="L4" s="63" t="s">
        <v>49</v>
      </c>
      <c r="M4" s="1619" t="str">
        <f>Tlačivo_na_zostavy!$T$27</f>
        <v>-</v>
      </c>
      <c r="N4" s="1619"/>
      <c r="O4" s="1619"/>
      <c r="P4" s="1619"/>
      <c r="Q4" s="568" t="s">
        <v>157</v>
      </c>
      <c r="R4" s="1619" t="str">
        <f>IF(Tlačivo_na_zostavy!$T$28="","",(Tlačivo_na_zostavy!$T$28))</f>
        <v>-</v>
      </c>
      <c r="S4" s="1619"/>
      <c r="T4" s="1619"/>
    </row>
    <row r="5" spans="2:20" ht="30" customHeight="1" thickBot="1">
      <c r="B5" s="4"/>
      <c r="C5" s="4"/>
      <c r="D5" s="27"/>
      <c r="E5" s="27"/>
      <c r="F5" s="13"/>
      <c r="G5" s="13"/>
      <c r="H5" s="13"/>
      <c r="I5" s="13"/>
      <c r="J5" s="13"/>
      <c r="L5" s="3"/>
      <c r="M5" s="3"/>
      <c r="N5" s="29"/>
      <c r="O5" s="29"/>
      <c r="P5" s="29"/>
      <c r="Q5" s="29"/>
      <c r="R5" s="29"/>
      <c r="S5" s="29"/>
      <c r="T5" s="29"/>
    </row>
    <row r="6" spans="2:32" ht="27" customHeight="1" thickBot="1">
      <c r="B6" s="62" t="str">
        <f>Tlačivo_na_zostavy!$A$6</f>
        <v>Družstvo  č.  1.</v>
      </c>
      <c r="C6" s="1620" t="str">
        <f>Zap_1_PC_Tu_Vpisovť_Mená!$D$6</f>
        <v>ŠK Železiarne Podbrezová</v>
      </c>
      <c r="D6" s="1620"/>
      <c r="E6" s="1620"/>
      <c r="F6" s="1620"/>
      <c r="G6" s="1620"/>
      <c r="H6" s="1620"/>
      <c r="I6" s="1620"/>
      <c r="J6" s="1621"/>
      <c r="K6" s="1"/>
      <c r="L6" s="62" t="str">
        <f>Tlačivo_na_zostavy!$G$6</f>
        <v>Družstvo  č.  3.</v>
      </c>
      <c r="M6" s="1620" t="str">
        <f>Zap_1_PC_Tu_Vpisovť_Mená!$J$6</f>
        <v>MKK Piešťany</v>
      </c>
      <c r="N6" s="1620"/>
      <c r="O6" s="1620"/>
      <c r="P6" s="1620"/>
      <c r="Q6" s="1620"/>
      <c r="R6" s="1620"/>
      <c r="S6" s="1620"/>
      <c r="T6" s="1621"/>
      <c r="AE6" s="1577" t="s">
        <v>265</v>
      </c>
      <c r="AF6" s="1578"/>
    </row>
    <row r="7" spans="2:32" ht="15" customHeight="1">
      <c r="B7" s="1612" t="s">
        <v>2</v>
      </c>
      <c r="C7" s="1612"/>
      <c r="D7" s="1613"/>
      <c r="E7" s="531" t="s">
        <v>3</v>
      </c>
      <c r="F7" s="532" t="s">
        <v>261</v>
      </c>
      <c r="G7" s="533" t="s">
        <v>9</v>
      </c>
      <c r="H7" s="534" t="s">
        <v>79</v>
      </c>
      <c r="I7" s="535" t="s">
        <v>5</v>
      </c>
      <c r="J7" s="1558" t="s">
        <v>7</v>
      </c>
      <c r="K7" s="1"/>
      <c r="L7" s="1606" t="s">
        <v>2</v>
      </c>
      <c r="M7" s="1606"/>
      <c r="N7" s="1607"/>
      <c r="O7" s="79" t="s">
        <v>3</v>
      </c>
      <c r="P7" s="532" t="s">
        <v>261</v>
      </c>
      <c r="Q7" s="94" t="s">
        <v>9</v>
      </c>
      <c r="R7" s="95" t="s">
        <v>79</v>
      </c>
      <c r="S7" s="80" t="s">
        <v>5</v>
      </c>
      <c r="T7" s="1558" t="s">
        <v>7</v>
      </c>
      <c r="W7" s="102" t="s">
        <v>87</v>
      </c>
      <c r="X7" s="103"/>
      <c r="Y7" s="103" t="s">
        <v>42</v>
      </c>
      <c r="Z7" s="103" t="s">
        <v>100</v>
      </c>
      <c r="AA7" s="104" t="s">
        <v>99</v>
      </c>
      <c r="AB7" s="104" t="s">
        <v>8</v>
      </c>
      <c r="AC7" s="130" t="s">
        <v>7</v>
      </c>
      <c r="AE7" s="1579"/>
      <c r="AF7" s="1580"/>
    </row>
    <row r="8" spans="2:29" ht="15" customHeight="1" thickBot="1">
      <c r="B8" s="1614" t="str">
        <f>Zap_1_PC_Tu_Vpisovť_Mená!$B$8</f>
        <v>a1a</v>
      </c>
      <c r="C8" s="1608">
        <f>Zap_1_PC_Tu_Vpisovť_Mená!$E$8</f>
        <v>0</v>
      </c>
      <c r="D8" s="1609"/>
      <c r="E8" s="1599">
        <f>Opr_Set_Bod!$D$14</f>
      </c>
      <c r="F8" s="1538" t="e">
        <f>I8-E8</f>
        <v>#VALUE!</v>
      </c>
      <c r="G8" s="1550" t="str">
        <f>Opr_Set_Bod!$E$14</f>
        <v>0</v>
      </c>
      <c r="H8" s="1540">
        <f>Zápis_výsled!K13</f>
        <v>12</v>
      </c>
      <c r="I8" s="1603">
        <f>Opr_Set_Bod!$F$14</f>
      </c>
      <c r="J8" s="1559"/>
      <c r="K8" s="1"/>
      <c r="L8" s="1601" t="str">
        <f>Zap_1_PC_Tu_Vpisovť_Mená!H8</f>
        <v>c1</v>
      </c>
      <c r="M8" s="1608">
        <f>Zap_1_PC_Tu_Vpisovť_Mená!$K$8</f>
        <v>0</v>
      </c>
      <c r="N8" s="1609"/>
      <c r="O8" s="1599">
        <f>Opr_Set_Bod!$D$24</f>
      </c>
      <c r="P8" s="1538" t="e">
        <f>S8-O8</f>
        <v>#VALUE!</v>
      </c>
      <c r="Q8" s="1550" t="str">
        <f>Opr_Set_Bod!$E$24</f>
        <v>0</v>
      </c>
      <c r="R8" s="1615">
        <f>Zápis_výsled!$V$49</f>
        <v>12</v>
      </c>
      <c r="S8" s="1594">
        <f>Opr_Set_Bod!$F$24</f>
      </c>
      <c r="T8" s="1559"/>
      <c r="W8" s="105" t="str">
        <f>$C$6</f>
        <v>ŠK Železiarne Podbrezová</v>
      </c>
      <c r="X8" s="106"/>
      <c r="Y8" s="180">
        <f>$I$16</f>
        <v>0</v>
      </c>
      <c r="Z8" s="107" t="str">
        <f>IF(Y8=LARGE(Y8:Y13,1),"9",IF(Y8=LARGE(Y8:Y13,2),"6",IF(Y8=LARGE(Y8:Y13,3),"3",IF(Y8=LARGE(Y8:Y13,4),"0",IF(Y8=LARGE(Y8:Y13,5),"4",IF(Y8=LARGE(Y8:Y13,6),"1"))))))</f>
        <v>9</v>
      </c>
      <c r="AA8" s="190">
        <f>$H$17</f>
        <v>57</v>
      </c>
      <c r="AB8" s="180" t="str">
        <f>IF(AA8=LARGE(AA8:AA13,1),"1",IF(AA8=LARGE(AA8:AA13,2),"2",IF(AA8=LARGE(AA8:AA13,3),"3",IF(AA8=LARGE(AA8:AA13,4),"4",IF(AA8=LARGE(AA8:AA13,5),"5",IF(AA8=LARGE(AA8:AA13,6),"6"))))))</f>
        <v>1</v>
      </c>
      <c r="AC8" s="108" t="str">
        <f>IF(AA8=LARGE(AA8:AA13,1),"4",IF(AA8=LARGE(AA8:AA13,2),"3",IF(AA8=LARGE(AA8:AA13,3),"2",IF(AA8=LARGE(AA8:AA13,4),"1"))))</f>
        <v>4</v>
      </c>
    </row>
    <row r="9" spans="2:33" ht="15" customHeight="1" thickBot="1">
      <c r="B9" s="1614"/>
      <c r="C9" s="1565"/>
      <c r="D9" s="1566"/>
      <c r="E9" s="1600"/>
      <c r="F9" s="1539"/>
      <c r="G9" s="1551"/>
      <c r="H9" s="1541"/>
      <c r="I9" s="1604"/>
      <c r="J9" s="1592" t="str">
        <f>$AC$8</f>
        <v>4</v>
      </c>
      <c r="K9" s="1"/>
      <c r="L9" s="1602"/>
      <c r="M9" s="1571"/>
      <c r="N9" s="1610"/>
      <c r="O9" s="1600"/>
      <c r="P9" s="1539"/>
      <c r="Q9" s="1551"/>
      <c r="R9" s="1616"/>
      <c r="S9" s="1595"/>
      <c r="T9" s="1592" t="str">
        <f>$AC$11</f>
        <v>4</v>
      </c>
      <c r="W9" s="326" t="str">
        <f>$C$19</f>
        <v>TJ Rakovice</v>
      </c>
      <c r="X9" s="327"/>
      <c r="Y9" s="328">
        <f>$I$29</f>
        <v>0</v>
      </c>
      <c r="Z9" s="329" t="str">
        <f>IF(Y9=LARGE(Y8:Y13,1),"9",IF(Y9=LARGE(Y8:Y13,2),"6",IF(Y9=LARGE(Y8:Y13,3),"3",IF(Y9=LARGE(Y8:Y13,4),"0",IF(Y9=LARGE(Y8:Y13,5),"4",IF(Y9=LARGE(Y8:Y13,6),"1"))))))</f>
        <v>9</v>
      </c>
      <c r="AA9" s="330">
        <f>$H$30</f>
        <v>57</v>
      </c>
      <c r="AB9" s="328" t="str">
        <f>IF(AA9=LARGE(AA8:AA13,1),"1",IF(AA9=LARGE(AA8:AA13,2),"2",IF(AA9=LARGE(AA8:AA13,3),"3",IF(AA9=LARGE(AA8:AA13,4),"4",IF(AA9=LARGE(AA8:AA13,5),"5",IF(AA9=LARGE(AA8:AA13,6),"6"))))))</f>
        <v>1</v>
      </c>
      <c r="AC9" s="331" t="str">
        <f>IF(AA9=LARGE(AA8:AA13,1),"4",IF(AA9=LARGE(AA8:AA13,2),"3",IF(AA9=LARGE(AA8:AA13,3),"2",IF(AA9=LARGE(AA8:AA13,4),"1"))))</f>
        <v>4</v>
      </c>
      <c r="AE9" s="1581" t="s">
        <v>135</v>
      </c>
      <c r="AF9" s="1582"/>
      <c r="AG9" s="1583"/>
    </row>
    <row r="10" spans="2:33" ht="15" customHeight="1" thickBot="1">
      <c r="B10" s="1614" t="str">
        <f>Zap_1_PC_Tu_Vpisovť_Mená!B10</f>
        <v>a2</v>
      </c>
      <c r="C10" s="1608">
        <f>Zap_1_PC_Tu_Vpisovť_Mená!E10</f>
        <v>0</v>
      </c>
      <c r="D10" s="1611"/>
      <c r="E10" s="1556">
        <f>Opr_Set_Bod!$L$44</f>
      </c>
      <c r="F10" s="1538" t="e">
        <f>I10-E10</f>
        <v>#VALUE!</v>
      </c>
      <c r="G10" s="1550" t="str">
        <f>Opr_Set_Bod!$M$44</f>
        <v>0</v>
      </c>
      <c r="H10" s="1540">
        <f>Zápis_výsled!K17</f>
        <v>12</v>
      </c>
      <c r="I10" s="1590">
        <f>Opr_Set_Bod!$N$44</f>
      </c>
      <c r="J10" s="1593"/>
      <c r="K10" s="1"/>
      <c r="L10" s="1601" t="str">
        <f>Zap_1_PC_Tu_Vpisovť_Mená!H10</f>
        <v>c2</v>
      </c>
      <c r="M10" s="1563">
        <f>Zap_1_PC_Tu_Vpisovť_Mená!$K$10</f>
        <v>0</v>
      </c>
      <c r="N10" s="1570"/>
      <c r="O10" s="1556">
        <f>Opr_Set_Bod!$L$54</f>
      </c>
      <c r="P10" s="1538" t="e">
        <f>S10-O10</f>
        <v>#VALUE!</v>
      </c>
      <c r="Q10" s="1550" t="str">
        <f>Opr_Set_Bod!$M$54</f>
        <v>0</v>
      </c>
      <c r="R10" s="1545">
        <f>Zápis_výsled!$V$53</f>
        <v>12</v>
      </c>
      <c r="S10" s="1590">
        <f>Opr_Set_Bod!$N$54</f>
      </c>
      <c r="T10" s="1593"/>
      <c r="W10" s="105"/>
      <c r="X10" s="106"/>
      <c r="Y10" s="181"/>
      <c r="Z10" s="107"/>
      <c r="AA10" s="191"/>
      <c r="AB10" s="181"/>
      <c r="AC10" s="108"/>
      <c r="AE10" s="1584"/>
      <c r="AF10" s="1585"/>
      <c r="AG10" s="1586"/>
    </row>
    <row r="11" spans="2:33" ht="15" customHeight="1">
      <c r="B11" s="1614"/>
      <c r="C11" s="1571"/>
      <c r="D11" s="1572"/>
      <c r="E11" s="1600"/>
      <c r="F11" s="1539"/>
      <c r="G11" s="1551"/>
      <c r="H11" s="1542"/>
      <c r="I11" s="1590"/>
      <c r="J11" s="66"/>
      <c r="K11" s="1"/>
      <c r="L11" s="1602"/>
      <c r="M11" s="1571"/>
      <c r="N11" s="1572"/>
      <c r="O11" s="1600"/>
      <c r="P11" s="1539"/>
      <c r="Q11" s="1551"/>
      <c r="R11" s="1547"/>
      <c r="S11" s="1590"/>
      <c r="T11" s="66"/>
      <c r="W11" s="326" t="str">
        <f>$M$6</f>
        <v>MKK Piešťany</v>
      </c>
      <c r="X11" s="327"/>
      <c r="Y11" s="328">
        <f>$S$16</f>
        <v>0</v>
      </c>
      <c r="Z11" s="329" t="str">
        <f>IF(Y11=LARGE(Y8:Y13,1),"9",IF(Y11=LARGE(Y8:Y13,2),"6",IF(Y11=LARGE(Y8:Y13,3),"3",IF(Y11=LARGE(Y8:Y13,4),"0",IF(Y11=LARGE(Y8:Y13,5),"4",IF(Y11=LARGE(Y8:Y13,6),"1"))))))</f>
        <v>9</v>
      </c>
      <c r="AA11" s="330">
        <f>$R$17</f>
        <v>57</v>
      </c>
      <c r="AB11" s="328" t="str">
        <f>IF(AA11=LARGE(AA8:AA13,1),"1",IF(AA11=LARGE(AA8:AA13,2),"2",IF(AA11=LARGE(AA8:AA13,3),"3",IF(AA11=LARGE(AA8:AA13,4),"4",IF(AA11=LARGE(AA8:AA13,5),"5",IF(AA11=LARGE(AA8:AA13,6),"6"))))))</f>
        <v>1</v>
      </c>
      <c r="AC11" s="331" t="str">
        <f>IF(AA11=LARGE(AA8:AA13,1),"4",IF(AA11=LARGE(AA8:AA13,2),"3",IF(AA11=LARGE(AA8:AA13,3),"2",IF(AA11=LARGE(AA8:AA13,4),"1"))))</f>
        <v>4</v>
      </c>
      <c r="AE11" s="1584"/>
      <c r="AF11" s="1585"/>
      <c r="AG11" s="1586"/>
    </row>
    <row r="12" spans="2:33" ht="15" customHeight="1" thickBot="1">
      <c r="B12" s="1614" t="str">
        <f>Zap_1_PC_Tu_Vpisovť_Mená!B12</f>
        <v>a3</v>
      </c>
      <c r="C12" s="1563">
        <f>Zap_1_PC_Tu_Vpisovť_Mená!E12</f>
        <v>0</v>
      </c>
      <c r="D12" s="1570"/>
      <c r="E12" s="1556">
        <f>Opr_Set_Bod!$D$84</f>
      </c>
      <c r="F12" s="1538" t="e">
        <f>I12-E12</f>
        <v>#VALUE!</v>
      </c>
      <c r="G12" s="1550" t="str">
        <f>Opr_Set_Bod!$E$84</f>
        <v>0</v>
      </c>
      <c r="H12" s="1541">
        <f>Zápis_výsled!K21</f>
        <v>12</v>
      </c>
      <c r="I12" s="1590">
        <f>Opr_Set_Bod!$F$84</f>
      </c>
      <c r="J12" s="67"/>
      <c r="K12" s="1"/>
      <c r="L12" s="1601" t="str">
        <f>Zap_1_PC_Tu_Vpisovť_Mená!H12</f>
        <v>c3</v>
      </c>
      <c r="M12" s="1563">
        <f>Zap_1_PC_Tu_Vpisovť_Mená!$K$12</f>
        <v>0</v>
      </c>
      <c r="N12" s="1570"/>
      <c r="O12" s="1556">
        <f>Opr_Set_Bod!$D$74</f>
      </c>
      <c r="P12" s="1538" t="e">
        <f>S12-O12</f>
        <v>#VALUE!</v>
      </c>
      <c r="Q12" s="1550" t="str">
        <f>Opr_Set_Bod!$E$74</f>
        <v>0</v>
      </c>
      <c r="R12" s="1546">
        <f>Zápis_výsled!$V$57</f>
        <v>12</v>
      </c>
      <c r="S12" s="1590">
        <f>Opr_Set_Bod!$F$74</f>
      </c>
      <c r="T12" s="67"/>
      <c r="W12" s="326" t="str">
        <f>$M$19</f>
        <v>TJ Lokomotíva Vrútky</v>
      </c>
      <c r="X12" s="327"/>
      <c r="Y12" s="328">
        <f>$S$29</f>
        <v>0</v>
      </c>
      <c r="Z12" s="329" t="str">
        <f>IF(Y12=LARGE(Y8:Y13,1),"9",IF(Y12=LARGE(Y8:Y13,2),"6",IF(Y12=LARGE(Y8:Y13,3),"3",IF(Y12=LARGE(Y8:Y13,4),"0",IF(Y12=LARGE(Y8:Y13,5),"4",IF(Y12=LARGE(Y8:Y13,6),"1"))))))</f>
        <v>9</v>
      </c>
      <c r="AA12" s="328">
        <f>$R$30</f>
        <v>57</v>
      </c>
      <c r="AB12" s="328" t="str">
        <f>IF(AA12=LARGE(AA8:AA13,1),"1",IF(AA12=LARGE(AA8:AA13,2),"2",IF(AA12=LARGE(AA8:AA13,3),"3",IF(AA12=LARGE(AA8:AA13,4),"4",IF(AA12=LARGE(AA8:AA13,5),"5",IF(AA12=LARGE(AA8:AA13,6),"6"))))))</f>
        <v>1</v>
      </c>
      <c r="AC12" s="331" t="str">
        <f>IF(AA12=LARGE(AA8:AA13,1),"4",IF(AA12=LARGE(AA8:AA13,2),"3",IF(AA12=LARGE(AA8:AA13,3),"2",IF(AA12=LARGE(AA8:AA13,4),"1"))))</f>
        <v>4</v>
      </c>
      <c r="AE12" s="1587"/>
      <c r="AF12" s="1588"/>
      <c r="AG12" s="1589"/>
    </row>
    <row r="13" spans="2:29" ht="15" customHeight="1" thickBot="1">
      <c r="B13" s="1614"/>
      <c r="C13" s="1571"/>
      <c r="D13" s="1572"/>
      <c r="E13" s="1600"/>
      <c r="F13" s="1539"/>
      <c r="G13" s="1551"/>
      <c r="H13" s="1541"/>
      <c r="I13" s="1590"/>
      <c r="J13" s="66"/>
      <c r="K13" s="1"/>
      <c r="L13" s="1602"/>
      <c r="M13" s="1571"/>
      <c r="N13" s="1572"/>
      <c r="O13" s="1600"/>
      <c r="P13" s="1539"/>
      <c r="Q13" s="1551"/>
      <c r="R13" s="1546"/>
      <c r="S13" s="1590"/>
      <c r="T13" s="66"/>
      <c r="W13" s="109"/>
      <c r="X13" s="110"/>
      <c r="Y13" s="182"/>
      <c r="Z13" s="111"/>
      <c r="AA13" s="182"/>
      <c r="AB13" s="182"/>
      <c r="AC13" s="112"/>
    </row>
    <row r="14" spans="2:26" ht="15" customHeight="1" thickBot="1">
      <c r="B14" s="1624" t="str">
        <f>Zap_1_PC_Tu_Vpisovť_Mená!B14</f>
        <v>a4</v>
      </c>
      <c r="C14" s="1563">
        <f>Zap_1_PC_Tu_Vpisovť_Mená!E14</f>
        <v>0</v>
      </c>
      <c r="D14" s="1564"/>
      <c r="E14" s="1556">
        <f>Opr_Set_Bod!$L$114</f>
      </c>
      <c r="F14" s="1538" t="e">
        <f>I14-E14</f>
        <v>#VALUE!</v>
      </c>
      <c r="G14" s="1550" t="str">
        <f>Opr_Set_Bod!$M$114</f>
        <v>0</v>
      </c>
      <c r="H14" s="1540">
        <f>Zápis_výsled!$K$25</f>
        <v>12</v>
      </c>
      <c r="I14" s="1555">
        <f>Opr_Set_Bod!$N$114</f>
      </c>
      <c r="J14" s="1552" t="s">
        <v>8</v>
      </c>
      <c r="K14" s="1"/>
      <c r="L14" s="1626" t="str">
        <f>Zap_1_PC_Tu_Vpisovť_Mená!H14</f>
        <v>c4</v>
      </c>
      <c r="M14" s="1563">
        <f>Zap_1_PC_Tu_Vpisovť_Mená!K14</f>
        <v>0</v>
      </c>
      <c r="N14" s="1564"/>
      <c r="O14" s="1556">
        <f>Opr_Set_Bod!$L$104</f>
      </c>
      <c r="P14" s="1538" t="e">
        <f>S14-O14</f>
        <v>#VALUE!</v>
      </c>
      <c r="Q14" s="1550" t="str">
        <f>Opr_Set_Bod!$M$104</f>
        <v>0</v>
      </c>
      <c r="R14" s="1545">
        <f>Zápis_výsled!$V$61</f>
        <v>12</v>
      </c>
      <c r="S14" s="1555">
        <f>Opr_Set_Bod!$N$104</f>
      </c>
      <c r="T14" s="1552" t="s">
        <v>8</v>
      </c>
      <c r="Z14" s="321"/>
    </row>
    <row r="15" spans="2:33" ht="15" customHeight="1" thickBot="1">
      <c r="B15" s="1625"/>
      <c r="C15" s="1565"/>
      <c r="D15" s="1566"/>
      <c r="E15" s="1557"/>
      <c r="F15" s="1539"/>
      <c r="G15" s="1551"/>
      <c r="H15" s="1542"/>
      <c r="I15" s="1560"/>
      <c r="J15" s="1553"/>
      <c r="K15" s="1"/>
      <c r="L15" s="1627"/>
      <c r="M15" s="1565"/>
      <c r="N15" s="1566"/>
      <c r="O15" s="1557"/>
      <c r="P15" s="1539"/>
      <c r="Q15" s="1551"/>
      <c r="R15" s="1547"/>
      <c r="S15" s="1560"/>
      <c r="T15" s="1553"/>
      <c r="Y15" s="332" t="s">
        <v>149</v>
      </c>
      <c r="Z15" s="322" t="str">
        <f>Z8</f>
        <v>9</v>
      </c>
      <c r="AE15" s="1581" t="s">
        <v>64</v>
      </c>
      <c r="AF15" s="1582"/>
      <c r="AG15" s="1583"/>
    </row>
    <row r="16" spans="2:33" ht="30.75" customHeight="1" thickBot="1">
      <c r="B16" s="18"/>
      <c r="C16" s="91" t="s">
        <v>54</v>
      </c>
      <c r="D16" s="17"/>
      <c r="E16" s="676">
        <f>SUM(E8:E15)</f>
        <v>0</v>
      </c>
      <c r="F16" s="677" t="e">
        <f>SUM(F8:F15)</f>
        <v>#VALUE!</v>
      </c>
      <c r="G16" s="677">
        <f>SUM(G8:G15)</f>
        <v>0</v>
      </c>
      <c r="H16" s="660">
        <f>SUM(H8:H15)</f>
        <v>48</v>
      </c>
      <c r="I16" s="64">
        <f>SUM(I8:I15)</f>
        <v>0</v>
      </c>
      <c r="J16" s="678" t="str">
        <f>$AB$8</f>
        <v>1</v>
      </c>
      <c r="K16" s="1"/>
      <c r="L16" s="16"/>
      <c r="M16" s="91" t="s">
        <v>54</v>
      </c>
      <c r="N16" s="92"/>
      <c r="O16" s="676">
        <f>SUM(O8:O15)</f>
        <v>0</v>
      </c>
      <c r="P16" s="677" t="e">
        <f>SUM(P8:P15)</f>
        <v>#VALUE!</v>
      </c>
      <c r="Q16" s="677">
        <f>SUM(Q8:Q15)</f>
        <v>0</v>
      </c>
      <c r="R16" s="660">
        <f>SUM(R8:R15)</f>
        <v>48</v>
      </c>
      <c r="S16" s="65">
        <f>SUM(S8:S15)</f>
        <v>0</v>
      </c>
      <c r="T16" s="678" t="str">
        <f>$AB$11</f>
        <v>1</v>
      </c>
      <c r="Y16" s="333" t="s">
        <v>150</v>
      </c>
      <c r="Z16" s="325" t="str">
        <f>Z9</f>
        <v>9</v>
      </c>
      <c r="AE16" s="1584"/>
      <c r="AF16" s="1585"/>
      <c r="AG16" s="1586"/>
    </row>
    <row r="17" spans="2:33" ht="24.75" customHeight="1" thickBot="1">
      <c r="B17" s="5"/>
      <c r="C17" s="1567" t="s">
        <v>101</v>
      </c>
      <c r="D17" s="1568"/>
      <c r="E17" s="1569"/>
      <c r="F17" s="661">
        <f>SUM(H8:H15)</f>
        <v>48</v>
      </c>
      <c r="G17" s="211" t="str">
        <f>$Z$15</f>
        <v>9</v>
      </c>
      <c r="H17" s="662">
        <f>SUM(F17+G17)</f>
        <v>57</v>
      </c>
      <c r="I17" s="5"/>
      <c r="J17" s="5"/>
      <c r="K17" s="1"/>
      <c r="M17" s="1567" t="s">
        <v>101</v>
      </c>
      <c r="N17" s="1568"/>
      <c r="O17" s="1569"/>
      <c r="P17" s="661">
        <f>SUM(R8:R15)</f>
        <v>48</v>
      </c>
      <c r="Q17" s="211" t="str">
        <f>$Z$18</f>
        <v>9</v>
      </c>
      <c r="R17" s="662">
        <f>SUM(P17+Q17)</f>
        <v>57</v>
      </c>
      <c r="Y17" s="333"/>
      <c r="Z17" s="323"/>
      <c r="AE17" s="1584" t="s">
        <v>134</v>
      </c>
      <c r="AF17" s="1585"/>
      <c r="AG17" s="1586"/>
    </row>
    <row r="18" spans="2:33" ht="26.25" customHeight="1" thickBot="1">
      <c r="B18" s="5"/>
      <c r="C18" s="5"/>
      <c r="D18" s="5"/>
      <c r="E18" s="5"/>
      <c r="F18" s="5"/>
      <c r="G18" s="5"/>
      <c r="H18" s="5"/>
      <c r="I18" s="5"/>
      <c r="J18" s="5"/>
      <c r="K18" s="1"/>
      <c r="Y18" s="333" t="s">
        <v>151</v>
      </c>
      <c r="Z18" s="325" t="str">
        <f>Z11</f>
        <v>9</v>
      </c>
      <c r="AE18" s="1596"/>
      <c r="AF18" s="1597"/>
      <c r="AG18" s="1598"/>
    </row>
    <row r="19" spans="2:26" ht="27" customHeight="1" thickBot="1">
      <c r="B19" s="62" t="str">
        <f>Tlačivo_na_zostavy!$A$17</f>
        <v>Družstvo  č.  2.</v>
      </c>
      <c r="C19" s="1561" t="str">
        <f>Zap_1_PC_Tu_Vpisovť_Mená!$D$17</f>
        <v>TJ Rakovice</v>
      </c>
      <c r="D19" s="1561"/>
      <c r="E19" s="1561"/>
      <c r="F19" s="1561"/>
      <c r="G19" s="1561"/>
      <c r="H19" s="1561"/>
      <c r="I19" s="1561"/>
      <c r="J19" s="1562"/>
      <c r="K19" s="1"/>
      <c r="L19" s="62" t="str">
        <f>Tlačivo_na_zostavy!$G$17</f>
        <v>Družstvo  č.  4.</v>
      </c>
      <c r="M19" s="1561" t="str">
        <f>Zap_1_PC_Tu_Vpisovť_Mená!$J$17</f>
        <v>TJ Lokomotíva Vrútky</v>
      </c>
      <c r="N19" s="1561"/>
      <c r="O19" s="1561"/>
      <c r="P19" s="1561"/>
      <c r="Q19" s="1561"/>
      <c r="R19" s="1561"/>
      <c r="S19" s="1561"/>
      <c r="T19" s="1562"/>
      <c r="Y19" s="333" t="s">
        <v>152</v>
      </c>
      <c r="Z19" s="325" t="str">
        <f>Z12</f>
        <v>9</v>
      </c>
    </row>
    <row r="20" spans="2:26" ht="15" customHeight="1" thickBot="1">
      <c r="B20" s="1606" t="s">
        <v>2</v>
      </c>
      <c r="C20" s="1606"/>
      <c r="D20" s="1607"/>
      <c r="E20" s="79" t="s">
        <v>3</v>
      </c>
      <c r="F20" s="532" t="s">
        <v>261</v>
      </c>
      <c r="G20" s="93" t="s">
        <v>9</v>
      </c>
      <c r="H20" s="95" t="s">
        <v>79</v>
      </c>
      <c r="I20" s="80" t="s">
        <v>5</v>
      </c>
      <c r="J20" s="1558" t="s">
        <v>7</v>
      </c>
      <c r="K20" s="1"/>
      <c r="L20" s="1676" t="s">
        <v>2</v>
      </c>
      <c r="M20" s="1676"/>
      <c r="N20" s="1677"/>
      <c r="O20" s="79" t="s">
        <v>3</v>
      </c>
      <c r="P20" s="532" t="s">
        <v>261</v>
      </c>
      <c r="Q20" s="93" t="s">
        <v>9</v>
      </c>
      <c r="R20" s="95" t="s">
        <v>79</v>
      </c>
      <c r="S20" s="80" t="s">
        <v>5</v>
      </c>
      <c r="T20" s="1558" t="s">
        <v>7</v>
      </c>
      <c r="Y20" s="334"/>
      <c r="Z20" s="324"/>
    </row>
    <row r="21" spans="2:20" ht="15" customHeight="1" thickBot="1">
      <c r="B21" s="1601" t="str">
        <f>Zap_1_PC_Tu_Vpisovť_Mená!B19</f>
        <v>b1</v>
      </c>
      <c r="C21" s="1608">
        <f>Zap_1_PC_Tu_Vpisovť_Mená!$E$19</f>
        <v>0</v>
      </c>
      <c r="D21" s="1609"/>
      <c r="E21" s="1599">
        <f>Opr_Set_Bod!$L$14</f>
      </c>
      <c r="F21" s="1538" t="e">
        <f>I21-E21</f>
        <v>#VALUE!</v>
      </c>
      <c r="G21" s="1550" t="str">
        <f>Opr_Set_Bod!$M$14</f>
        <v>0</v>
      </c>
      <c r="H21" s="1545">
        <f>Zápis_výsled!V13</f>
        <v>12</v>
      </c>
      <c r="I21" s="1594">
        <f>Opr_Set_Bod!$N$14</f>
      </c>
      <c r="J21" s="1559"/>
      <c r="K21" s="1"/>
      <c r="L21" s="1601" t="str">
        <f>Zap_1_PC_Tu_Vpisovť_Mená!H19</f>
        <v>d1</v>
      </c>
      <c r="M21" s="1573">
        <f>Zap_1_PC_Tu_Vpisovť_Mená!$K$19</f>
        <v>0</v>
      </c>
      <c r="N21" s="1574"/>
      <c r="O21" s="1599">
        <f>Opr_Set_Bod!$L$24</f>
      </c>
      <c r="P21" s="1538" t="e">
        <f>S21-O21</f>
        <v>#VALUE!</v>
      </c>
      <c r="Q21" s="1550" t="str">
        <f>Opr_Set_Bod!$M$24</f>
        <v>0</v>
      </c>
      <c r="R21" s="1545">
        <f>Zápis_výsled!$K$49</f>
        <v>12</v>
      </c>
      <c r="S21" s="1543">
        <f>Opr_Set_Bod!$N$24</f>
      </c>
      <c r="T21" s="1559"/>
    </row>
    <row r="22" spans="2:20" ht="15" customHeight="1" thickBot="1">
      <c r="B22" s="1602"/>
      <c r="C22" s="1571"/>
      <c r="D22" s="1610"/>
      <c r="E22" s="1600"/>
      <c r="F22" s="1539"/>
      <c r="G22" s="1551"/>
      <c r="H22" s="1546"/>
      <c r="I22" s="1595"/>
      <c r="J22" s="1592" t="str">
        <f>$AC$9</f>
        <v>4</v>
      </c>
      <c r="K22" s="1"/>
      <c r="L22" s="1602"/>
      <c r="M22" s="1575"/>
      <c r="N22" s="1576"/>
      <c r="O22" s="1600"/>
      <c r="P22" s="1539"/>
      <c r="Q22" s="1551"/>
      <c r="R22" s="1546"/>
      <c r="S22" s="1591"/>
      <c r="T22" s="1592" t="str">
        <f>$AC$12</f>
        <v>4</v>
      </c>
    </row>
    <row r="23" spans="2:27" ht="15" customHeight="1" thickBot="1">
      <c r="B23" s="1601" t="str">
        <f>Zap_1_PC_Tu_Vpisovť_Mená!B21</f>
        <v>b2</v>
      </c>
      <c r="C23" s="1563">
        <f>Zap_1_PC_Tu_Vpisovť_Mená!$E$21</f>
        <v>0</v>
      </c>
      <c r="D23" s="1570"/>
      <c r="E23" s="1556">
        <f>Opr_Set_Bod!$D$54</f>
      </c>
      <c r="F23" s="1538" t="e">
        <f>I23-E23</f>
        <v>#VALUE!</v>
      </c>
      <c r="G23" s="1550" t="str">
        <f>Opr_Set_Bod!$E$54</f>
        <v>0</v>
      </c>
      <c r="H23" s="1545">
        <f>Zápis_výsled!V17</f>
        <v>12</v>
      </c>
      <c r="I23" s="1590">
        <f>Opr_Set_Bod!$F$54</f>
      </c>
      <c r="J23" s="1593"/>
      <c r="K23" s="1"/>
      <c r="L23" s="1637" t="str">
        <f>Zap_1_PC_Tu_Vpisovť_Mená!H21</f>
        <v>d2</v>
      </c>
      <c r="M23" s="1563">
        <f>Zap_1_PC_Tu_Vpisovť_Mená!$K$21</f>
        <v>0</v>
      </c>
      <c r="N23" s="1570"/>
      <c r="O23" s="1556">
        <f>Opr_Set_Bod!$D$44</f>
      </c>
      <c r="P23" s="1538" t="e">
        <f>S23-O23</f>
        <v>#VALUE!</v>
      </c>
      <c r="Q23" s="1550" t="str">
        <f>Opr_Set_Bod!$E$44</f>
        <v>0</v>
      </c>
      <c r="R23" s="1545">
        <f>Zápis_výsled!$K$53</f>
        <v>12</v>
      </c>
      <c r="S23" s="1590">
        <f>Opr_Set_Bod!$F$44</f>
      </c>
      <c r="T23" s="1593"/>
      <c r="X23" s="229"/>
      <c r="Y23" s="229"/>
      <c r="Z23" s="229"/>
      <c r="AA23" s="229"/>
    </row>
    <row r="24" spans="2:27" ht="15" customHeight="1">
      <c r="B24" s="1602"/>
      <c r="C24" s="1571"/>
      <c r="D24" s="1572"/>
      <c r="E24" s="1600"/>
      <c r="F24" s="1539"/>
      <c r="G24" s="1551"/>
      <c r="H24" s="1547"/>
      <c r="I24" s="1590"/>
      <c r="J24" s="66"/>
      <c r="K24" s="1"/>
      <c r="L24" s="1638"/>
      <c r="M24" s="1571"/>
      <c r="N24" s="1572"/>
      <c r="O24" s="1600"/>
      <c r="P24" s="1539"/>
      <c r="Q24" s="1551"/>
      <c r="R24" s="1547"/>
      <c r="S24" s="1590"/>
      <c r="T24" s="66"/>
      <c r="X24" s="229"/>
      <c r="Y24" s="229"/>
      <c r="Z24" s="229"/>
      <c r="AA24" s="229"/>
    </row>
    <row r="25" spans="2:27" ht="15" customHeight="1" thickBot="1">
      <c r="B25" s="1548" t="str">
        <f>Zap_1_PC_Tu_Vpisovť_Mená!B23</f>
        <v>b3</v>
      </c>
      <c r="C25" s="1563">
        <f>Zap_1_PC_Tu_Vpisovť_Mená!$E$23</f>
        <v>0</v>
      </c>
      <c r="D25" s="1570"/>
      <c r="E25" s="1556">
        <f>Opr_Set_Bod!$L$84</f>
      </c>
      <c r="F25" s="1538" t="e">
        <f>I25-E25</f>
        <v>#VALUE!</v>
      </c>
      <c r="G25" s="1550" t="str">
        <f>Opr_Set_Bod!$M$84</f>
        <v>0</v>
      </c>
      <c r="H25" s="1546">
        <f>Zápis_výsled!V21</f>
        <v>12</v>
      </c>
      <c r="I25" s="1554">
        <f>Opr_Set_Bod!$N$84</f>
      </c>
      <c r="J25" s="67"/>
      <c r="K25" s="1"/>
      <c r="L25" s="1548" t="str">
        <f>Zap_1_PC_Tu_Vpisovť_Mená!H23</f>
        <v>d3</v>
      </c>
      <c r="M25" s="1563">
        <f>Zap_1_PC_Tu_Vpisovť_Mená!$K$23</f>
        <v>0</v>
      </c>
      <c r="N25" s="1570"/>
      <c r="O25" s="1556">
        <f>Opr_Set_Bod!$L$74</f>
      </c>
      <c r="P25" s="1538" t="e">
        <f>S25-O25</f>
        <v>#VALUE!</v>
      </c>
      <c r="Q25" s="1550" t="str">
        <f>Opr_Set_Bod!$M$74</f>
        <v>0</v>
      </c>
      <c r="R25" s="1546">
        <f>Zápis_výsled!$K$57</f>
        <v>12</v>
      </c>
      <c r="S25" s="1590">
        <f>Opr_Set_Bod!$N$74</f>
      </c>
      <c r="T25" s="67"/>
      <c r="X25" s="229"/>
      <c r="Y25" s="229"/>
      <c r="Z25" s="229"/>
      <c r="AA25" s="229"/>
    </row>
    <row r="26" spans="2:27" ht="15" customHeight="1" thickBot="1">
      <c r="B26" s="1632"/>
      <c r="C26" s="1634"/>
      <c r="D26" s="1635"/>
      <c r="E26" s="1633"/>
      <c r="F26" s="1539"/>
      <c r="G26" s="1642"/>
      <c r="H26" s="1546"/>
      <c r="I26" s="1555"/>
      <c r="J26" s="66"/>
      <c r="K26" s="1"/>
      <c r="L26" s="1549"/>
      <c r="M26" s="1571"/>
      <c r="N26" s="1572"/>
      <c r="O26" s="1600"/>
      <c r="P26" s="1539"/>
      <c r="Q26" s="1551"/>
      <c r="R26" s="1546"/>
      <c r="S26" s="1590"/>
      <c r="T26" s="66"/>
      <c r="X26" s="229"/>
      <c r="Y26" s="229"/>
      <c r="Z26" s="229"/>
      <c r="AA26" s="229"/>
    </row>
    <row r="27" spans="2:27" ht="15" customHeight="1">
      <c r="B27" s="1626" t="str">
        <f>Zap_1_PC_Tu_Vpisovť_Mená!B25</f>
        <v>b4</v>
      </c>
      <c r="C27" s="1608">
        <f>Zap_1_PC_Tu_Vpisovť_Mená!E25</f>
        <v>0</v>
      </c>
      <c r="D27" s="1609"/>
      <c r="E27" s="1599">
        <f>Opr_Set_Bod!$D$104</f>
      </c>
      <c r="F27" s="1538" t="e">
        <f>I27-E27</f>
        <v>#VALUE!</v>
      </c>
      <c r="G27" s="1550" t="str">
        <f>Opr_Set_Bod!$E$104</f>
        <v>0</v>
      </c>
      <c r="H27" s="1545">
        <f>Zápis_výsled!$V$25</f>
        <v>12</v>
      </c>
      <c r="I27" s="1543">
        <f>Opr_Set_Bod!$F$104</f>
      </c>
      <c r="J27" s="1552" t="s">
        <v>8</v>
      </c>
      <c r="K27" s="1"/>
      <c r="L27" s="1636" t="str">
        <f>Zap_1_PC_Tu_Vpisovť_Mená!H25</f>
        <v>d4</v>
      </c>
      <c r="M27" s="1563">
        <f>Zap_1_PC_Tu_Vpisovť_Mená!K25</f>
        <v>0</v>
      </c>
      <c r="N27" s="1564"/>
      <c r="O27" s="1556">
        <f>Opr_Set_Bod!$D$114</f>
      </c>
      <c r="P27" s="1538" t="e">
        <f>S27-O27</f>
        <v>#VALUE!</v>
      </c>
      <c r="Q27" s="1550" t="str">
        <f>Opr_Set_Bod!$E$114</f>
        <v>0</v>
      </c>
      <c r="R27" s="1545">
        <f>Zápis_výsled!$K$61</f>
        <v>12</v>
      </c>
      <c r="S27" s="1555">
        <f>Opr_Set_Bod!$F$114</f>
      </c>
      <c r="T27" s="1552" t="s">
        <v>8</v>
      </c>
      <c r="X27" s="229"/>
      <c r="Y27" s="229"/>
      <c r="Z27" s="229"/>
      <c r="AA27" s="229"/>
    </row>
    <row r="28" spans="2:27" ht="15" customHeight="1" thickBot="1">
      <c r="B28" s="1641"/>
      <c r="C28" s="1565"/>
      <c r="D28" s="1566"/>
      <c r="E28" s="1557"/>
      <c r="F28" s="1539"/>
      <c r="G28" s="1551"/>
      <c r="H28" s="1547"/>
      <c r="I28" s="1544"/>
      <c r="J28" s="1553"/>
      <c r="K28" s="1"/>
      <c r="L28" s="1627"/>
      <c r="M28" s="1565"/>
      <c r="N28" s="1566"/>
      <c r="O28" s="1557"/>
      <c r="P28" s="1539"/>
      <c r="Q28" s="1551"/>
      <c r="R28" s="1547"/>
      <c r="S28" s="1560"/>
      <c r="T28" s="1553"/>
      <c r="X28" s="229"/>
      <c r="Y28" s="229"/>
      <c r="Z28" s="229"/>
      <c r="AA28" s="229"/>
    </row>
    <row r="29" spans="2:20" ht="30.75" customHeight="1" thickBot="1">
      <c r="B29" s="15"/>
      <c r="C29" s="91" t="s">
        <v>54</v>
      </c>
      <c r="D29" s="17"/>
      <c r="E29" s="676">
        <f>SUM(E21:E28)</f>
        <v>0</v>
      </c>
      <c r="F29" s="677" t="e">
        <f>SUM(F21:F28)</f>
        <v>#VALUE!</v>
      </c>
      <c r="G29" s="677">
        <f>SUM(G21:G28)</f>
        <v>0</v>
      </c>
      <c r="H29" s="660">
        <f>SUM(H21:H28)</f>
        <v>48</v>
      </c>
      <c r="I29" s="65">
        <f>SUM(I21:I28)</f>
        <v>0</v>
      </c>
      <c r="J29" s="678" t="str">
        <f>$AB$9</f>
        <v>1</v>
      </c>
      <c r="K29" s="1"/>
      <c r="L29" s="16"/>
      <c r="M29" s="91" t="s">
        <v>54</v>
      </c>
      <c r="N29" s="92"/>
      <c r="O29" s="676">
        <f>SUM(O21:O28)</f>
        <v>0</v>
      </c>
      <c r="P29" s="677" t="e">
        <f>SUM(P21:P28)</f>
        <v>#VALUE!</v>
      </c>
      <c r="Q29" s="677">
        <f>SUM(Q21:Q28)</f>
        <v>0</v>
      </c>
      <c r="R29" s="660">
        <f>SUM(R21:R28)</f>
        <v>48</v>
      </c>
      <c r="S29" s="65">
        <f>SUM(S21:S28)</f>
        <v>0</v>
      </c>
      <c r="T29" s="678" t="str">
        <f>$AB$12</f>
        <v>1</v>
      </c>
    </row>
    <row r="30" spans="2:21" ht="24.75" customHeight="1" thickBot="1">
      <c r="B30" s="6"/>
      <c r="C30" s="1567" t="s">
        <v>101</v>
      </c>
      <c r="D30" s="1568"/>
      <c r="E30" s="1569"/>
      <c r="F30" s="661">
        <f>SUM(H21:H28)</f>
        <v>48</v>
      </c>
      <c r="G30" s="211" t="str">
        <f>$Z$16</f>
        <v>9</v>
      </c>
      <c r="H30" s="662">
        <f>SUM(F30+G30)</f>
        <v>57</v>
      </c>
      <c r="I30" s="7"/>
      <c r="J30" s="8"/>
      <c r="K30" s="9"/>
      <c r="L30" s="10"/>
      <c r="M30" s="1567" t="s">
        <v>101</v>
      </c>
      <c r="N30" s="1568"/>
      <c r="O30" s="1569"/>
      <c r="P30" s="661">
        <f>SUM(R21:R28)</f>
        <v>48</v>
      </c>
      <c r="Q30" s="211" t="str">
        <f>$Z$19</f>
        <v>9</v>
      </c>
      <c r="R30" s="662">
        <f>SUM(P30+Q30)</f>
        <v>57</v>
      </c>
      <c r="S30" s="7"/>
      <c r="T30" s="8"/>
      <c r="U30" s="6"/>
    </row>
    <row r="31" spans="2:11" ht="9.75" customHeight="1">
      <c r="B31" s="5"/>
      <c r="C31" s="5"/>
      <c r="D31" s="5"/>
      <c r="E31" s="5"/>
      <c r="F31" s="5"/>
      <c r="G31" s="5"/>
      <c r="H31" s="5"/>
      <c r="I31" s="5"/>
      <c r="J31" s="5"/>
      <c r="K31" s="1"/>
    </row>
    <row r="32" spans="3:20" ht="15" customHeight="1">
      <c r="C32" s="28"/>
      <c r="D32" s="6"/>
      <c r="E32" s="6"/>
      <c r="F32" s="1671" t="s">
        <v>283</v>
      </c>
      <c r="G32" s="1671"/>
      <c r="H32" s="1671"/>
      <c r="I32" s="1671"/>
      <c r="J32" s="1671"/>
      <c r="K32" s="1671"/>
      <c r="L32" s="1671"/>
      <c r="M32" s="6"/>
      <c r="N32" s="6"/>
      <c r="O32" s="6"/>
      <c r="P32" s="6"/>
      <c r="Q32" s="6"/>
      <c r="R32" s="6"/>
      <c r="S32" s="6"/>
      <c r="T32" s="6"/>
    </row>
    <row r="33" spans="3:20" ht="15" customHeight="1">
      <c r="C33" s="28"/>
      <c r="D33" s="6"/>
      <c r="E33" s="6"/>
      <c r="F33" s="1671"/>
      <c r="G33" s="1671"/>
      <c r="H33" s="1671"/>
      <c r="I33" s="1671"/>
      <c r="J33" s="1671"/>
      <c r="K33" s="1671"/>
      <c r="L33" s="1671"/>
      <c r="M33" s="6"/>
      <c r="N33" s="6"/>
      <c r="O33" s="6"/>
      <c r="P33" s="6"/>
      <c r="Q33" s="6"/>
      <c r="R33" s="6"/>
      <c r="S33" s="6"/>
      <c r="T33" s="6"/>
    </row>
    <row r="34" spans="3:20" ht="15" customHeight="1" thickBot="1"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2:22" ht="7.5" customHeight="1" thickTop="1">
      <c r="B35" s="570"/>
      <c r="C35" s="1639"/>
      <c r="D35" s="1639"/>
      <c r="E35" s="1639"/>
      <c r="F35" s="1639"/>
      <c r="G35" s="1639"/>
      <c r="H35" s="1639"/>
      <c r="I35" s="1639"/>
      <c r="J35" s="572"/>
      <c r="K35" s="506"/>
      <c r="L35" s="694"/>
      <c r="M35" s="694"/>
      <c r="N35" s="694"/>
      <c r="O35" s="694"/>
      <c r="P35" s="694"/>
      <c r="Q35" s="694"/>
      <c r="R35" s="694"/>
      <c r="S35" s="694"/>
      <c r="T35" s="694"/>
      <c r="U35" s="132"/>
      <c r="V35" s="132"/>
    </row>
    <row r="36" spans="2:22" ht="21" customHeight="1">
      <c r="B36" s="1628" t="s">
        <v>49</v>
      </c>
      <c r="C36" s="1629" t="str">
        <f>M4</f>
        <v>-</v>
      </c>
      <c r="D36" s="1629"/>
      <c r="E36" s="1629"/>
      <c r="F36" s="1629"/>
      <c r="G36" s="1629"/>
      <c r="H36" s="1629"/>
      <c r="I36" s="1629"/>
      <c r="J36" s="573"/>
      <c r="K36" s="506"/>
      <c r="L36" s="694"/>
      <c r="M36" s="695"/>
      <c r="N36" s="1631"/>
      <c r="O36" s="1631"/>
      <c r="P36" s="695"/>
      <c r="Q36" s="696"/>
      <c r="R36" s="696"/>
      <c r="S36" s="697"/>
      <c r="T36" s="698"/>
      <c r="U36" s="262"/>
      <c r="V36" s="262"/>
    </row>
    <row r="37" spans="2:22" ht="21" customHeight="1">
      <c r="B37" s="1628"/>
      <c r="C37" s="1630" t="str">
        <f>Zap_1_PC_Tu_Vpisovť_Mená!E30</f>
        <v>-</v>
      </c>
      <c r="D37" s="1630"/>
      <c r="E37" s="1630"/>
      <c r="F37" s="1630"/>
      <c r="G37" s="1630"/>
      <c r="H37" s="1630"/>
      <c r="I37" s="1630"/>
      <c r="J37" s="573"/>
      <c r="K37" s="506"/>
      <c r="L37" s="694"/>
      <c r="M37" s="699"/>
      <c r="N37" s="1631"/>
      <c r="O37" s="1631"/>
      <c r="P37" s="696"/>
      <c r="Q37" s="696"/>
      <c r="R37" s="696"/>
      <c r="S37" s="698"/>
      <c r="T37" s="698"/>
      <c r="U37" s="262"/>
      <c r="V37" s="262"/>
    </row>
    <row r="38" spans="2:22" ht="7.5" customHeight="1" thickBot="1">
      <c r="B38" s="571"/>
      <c r="C38" s="569"/>
      <c r="D38" s="569"/>
      <c r="E38" s="569"/>
      <c r="F38" s="569"/>
      <c r="G38" s="569"/>
      <c r="H38" s="569"/>
      <c r="I38" s="569"/>
      <c r="J38" s="574"/>
      <c r="K38" s="507"/>
      <c r="L38" s="694"/>
      <c r="M38" s="694"/>
      <c r="N38" s="694"/>
      <c r="O38" s="694"/>
      <c r="P38" s="694"/>
      <c r="Q38" s="694"/>
      <c r="R38" s="694"/>
      <c r="S38" s="694"/>
      <c r="T38" s="694"/>
      <c r="U38" s="132"/>
      <c r="V38" s="132"/>
    </row>
    <row r="39" spans="2:22" ht="14.25" customHeight="1" thickBot="1" thickTop="1">
      <c r="B39" s="6"/>
      <c r="C39" s="6"/>
      <c r="D39" s="6"/>
      <c r="E39" s="6"/>
      <c r="F39" s="6"/>
      <c r="G39" s="6"/>
      <c r="H39" s="6"/>
      <c r="I39" s="6"/>
      <c r="J39" s="6"/>
      <c r="K39" s="507"/>
      <c r="L39" s="694"/>
      <c r="M39" s="694"/>
      <c r="N39" s="694"/>
      <c r="O39" s="694"/>
      <c r="P39" s="694"/>
      <c r="Q39" s="694"/>
      <c r="R39" s="694"/>
      <c r="S39" s="694"/>
      <c r="T39" s="694"/>
      <c r="U39" s="132"/>
      <c r="V39" s="132"/>
    </row>
    <row r="40" spans="2:22" ht="7.5" customHeight="1" thickTop="1">
      <c r="B40" s="730"/>
      <c r="C40" s="692"/>
      <c r="D40" s="731"/>
      <c r="E40" s="731"/>
      <c r="F40" s="732"/>
      <c r="G40" s="732"/>
      <c r="H40" s="733"/>
      <c r="I40" s="734"/>
      <c r="J40" s="735"/>
      <c r="K40" s="507"/>
      <c r="L40" s="694"/>
      <c r="M40" s="694"/>
      <c r="N40" s="694"/>
      <c r="O40" s="694"/>
      <c r="P40" s="694"/>
      <c r="Q40" s="694"/>
      <c r="R40" s="694"/>
      <c r="S40" s="694"/>
      <c r="T40" s="694"/>
      <c r="U40" s="132"/>
      <c r="V40" s="132"/>
    </row>
    <row r="41" spans="2:22" ht="21" customHeight="1">
      <c r="B41" s="679" t="s">
        <v>92</v>
      </c>
      <c r="C41" s="1657" t="s">
        <v>326</v>
      </c>
      <c r="D41" s="1657"/>
      <c r="E41" s="1673" t="s">
        <v>59</v>
      </c>
      <c r="F41" s="1673"/>
      <c r="G41" s="1673"/>
      <c r="H41" s="1673"/>
      <c r="I41" s="681" t="s">
        <v>308</v>
      </c>
      <c r="J41" s="680" t="s">
        <v>270</v>
      </c>
      <c r="K41" s="700"/>
      <c r="L41" s="694"/>
      <c r="M41" s="694"/>
      <c r="N41" s="694"/>
      <c r="O41" s="694"/>
      <c r="P41" s="694"/>
      <c r="Q41" s="694"/>
      <c r="R41" s="694"/>
      <c r="S41" s="694"/>
      <c r="T41" s="694"/>
      <c r="U41" s="132"/>
      <c r="V41" s="132"/>
    </row>
    <row r="42" spans="2:22" ht="14.25" customHeight="1">
      <c r="B42" s="586"/>
      <c r="C42" s="84"/>
      <c r="D42" s="12"/>
      <c r="E42" s="12"/>
      <c r="F42" s="12"/>
      <c r="G42" s="12"/>
      <c r="H42" s="86"/>
      <c r="I42" s="85"/>
      <c r="J42" s="588"/>
      <c r="K42" s="701"/>
      <c r="L42" s="694"/>
      <c r="M42" s="694"/>
      <c r="N42" s="694"/>
      <c r="O42" s="694"/>
      <c r="P42" s="694"/>
      <c r="Q42" s="694"/>
      <c r="R42" s="694"/>
      <c r="S42" s="694"/>
      <c r="T42" s="694"/>
      <c r="U42" s="132"/>
      <c r="V42" s="132"/>
    </row>
    <row r="43" spans="2:22" ht="21" customHeight="1">
      <c r="B43" s="679" t="s">
        <v>93</v>
      </c>
      <c r="C43" s="1645" t="s">
        <v>327</v>
      </c>
      <c r="D43" s="1645"/>
      <c r="E43" s="1673" t="s">
        <v>10</v>
      </c>
      <c r="F43" s="1673"/>
      <c r="G43" s="1673"/>
      <c r="H43" s="1673"/>
      <c r="I43" s="681" t="s">
        <v>309</v>
      </c>
      <c r="J43" s="682"/>
      <c r="K43" s="702"/>
      <c r="L43" s="1656" t="str">
        <f>Tlačivo_na_zostavy!$T$23</f>
        <v>T - 3</v>
      </c>
      <c r="M43" s="1655" t="s">
        <v>156</v>
      </c>
      <c r="N43" s="1655"/>
      <c r="O43" s="1655">
        <v>2019</v>
      </c>
      <c r="P43" s="1655"/>
      <c r="Q43" s="1655"/>
      <c r="R43" s="1655" t="str">
        <f>Tlačivo_na_zostavy!$T$19</f>
        <v>Vrútky</v>
      </c>
      <c r="S43" s="1655"/>
      <c r="T43" s="1655"/>
      <c r="U43" s="262"/>
      <c r="V43" s="132"/>
    </row>
    <row r="44" spans="2:22" ht="7.5" customHeight="1" thickBot="1">
      <c r="B44" s="587"/>
      <c r="C44" s="693"/>
      <c r="D44" s="581"/>
      <c r="E44" s="581"/>
      <c r="F44" s="582"/>
      <c r="G44" s="582"/>
      <c r="H44" s="583"/>
      <c r="I44" s="582"/>
      <c r="J44" s="589"/>
      <c r="K44" s="702"/>
      <c r="L44" s="1656"/>
      <c r="M44" s="1655"/>
      <c r="N44" s="1655"/>
      <c r="O44" s="1655"/>
      <c r="P44" s="1655"/>
      <c r="Q44" s="1655"/>
      <c r="R44" s="1655"/>
      <c r="S44" s="1655"/>
      <c r="T44" s="1655"/>
      <c r="U44" s="262"/>
      <c r="V44" s="132"/>
    </row>
    <row r="45" spans="2:22" ht="14.25" customHeight="1" thickBot="1" thickTop="1">
      <c r="B45" s="6"/>
      <c r="C45" s="6"/>
      <c r="D45" s="6"/>
      <c r="E45" s="6"/>
      <c r="F45" s="6"/>
      <c r="G45" s="6"/>
      <c r="H45" s="6"/>
      <c r="I45" s="6"/>
      <c r="J45" s="6"/>
      <c r="K45" s="507"/>
      <c r="L45" s="1656"/>
      <c r="M45" s="1655"/>
      <c r="N45" s="1655"/>
      <c r="O45" s="1655"/>
      <c r="P45" s="1655"/>
      <c r="Q45" s="1655"/>
      <c r="R45" s="1655"/>
      <c r="S45" s="1655"/>
      <c r="T45" s="1655"/>
      <c r="U45" s="262"/>
      <c r="V45" s="132"/>
    </row>
    <row r="46" spans="2:20" ht="14.25" customHeight="1" thickTop="1">
      <c r="B46" s="1646" t="s">
        <v>272</v>
      </c>
      <c r="C46" s="1647"/>
      <c r="D46" s="1648"/>
      <c r="E46" s="1648"/>
      <c r="F46" s="1648"/>
      <c r="G46" s="1648"/>
      <c r="H46" s="1648"/>
      <c r="I46" s="1648"/>
      <c r="J46" s="1649"/>
      <c r="K46" s="703"/>
      <c r="L46" s="694"/>
      <c r="M46" s="699"/>
      <c r="N46" s="699"/>
      <c r="O46" s="704"/>
      <c r="P46" s="704"/>
      <c r="Q46" s="704"/>
      <c r="R46" s="704"/>
      <c r="S46" s="695"/>
      <c r="T46" s="695"/>
    </row>
    <row r="47" spans="2:20" ht="14.25" customHeight="1" thickBot="1">
      <c r="B47" s="1650"/>
      <c r="C47" s="1651"/>
      <c r="D47" s="1651"/>
      <c r="E47" s="1651"/>
      <c r="F47" s="1651"/>
      <c r="G47" s="1651"/>
      <c r="H47" s="1651"/>
      <c r="I47" s="1651"/>
      <c r="J47" s="1652"/>
      <c r="K47" s="705"/>
      <c r="L47" s="694"/>
      <c r="M47" s="695"/>
      <c r="N47" s="695"/>
      <c r="O47" s="695"/>
      <c r="P47" s="695"/>
      <c r="Q47" s="695"/>
      <c r="R47" s="695"/>
      <c r="S47" s="695"/>
      <c r="T47" s="695"/>
    </row>
    <row r="48" spans="2:23" ht="14.25" customHeight="1" thickTop="1">
      <c r="B48" s="1661"/>
      <c r="C48" s="1662"/>
      <c r="D48" s="1662"/>
      <c r="E48" s="1662"/>
      <c r="F48" s="1662"/>
      <c r="G48" s="1662"/>
      <c r="H48" s="1662"/>
      <c r="I48" s="1662"/>
      <c r="J48" s="1663"/>
      <c r="K48" s="703"/>
      <c r="L48" s="706"/>
      <c r="M48" s="1653" t="s">
        <v>51</v>
      </c>
      <c r="N48" s="1653"/>
      <c r="O48" s="1643">
        <f>Tlačivo_na_zostavy!$V$21</f>
        <v>45017</v>
      </c>
      <c r="P48" s="1643"/>
      <c r="Q48" s="1643"/>
      <c r="R48" s="1643"/>
      <c r="S48" s="1643"/>
      <c r="T48" s="707"/>
      <c r="U48" s="508"/>
      <c r="V48" s="508"/>
      <c r="W48" s="6"/>
    </row>
    <row r="49" spans="2:23" ht="14.25" customHeight="1">
      <c r="B49" s="1661"/>
      <c r="C49" s="1662"/>
      <c r="D49" s="1662"/>
      <c r="E49" s="1662"/>
      <c r="F49" s="1662"/>
      <c r="G49" s="1662"/>
      <c r="H49" s="1662"/>
      <c r="I49" s="1662"/>
      <c r="J49" s="1663"/>
      <c r="K49" s="703"/>
      <c r="L49" s="708"/>
      <c r="M49" s="1654"/>
      <c r="N49" s="1654"/>
      <c r="O49" s="1644"/>
      <c r="P49" s="1644"/>
      <c r="Q49" s="1644"/>
      <c r="R49" s="1644"/>
      <c r="S49" s="1644"/>
      <c r="T49" s="709"/>
      <c r="U49" s="508"/>
      <c r="V49" s="508"/>
      <c r="W49" s="6"/>
    </row>
    <row r="50" spans="2:22" ht="14.25" customHeight="1">
      <c r="B50" s="1661"/>
      <c r="C50" s="1662"/>
      <c r="D50" s="1662"/>
      <c r="E50" s="1662"/>
      <c r="F50" s="1662"/>
      <c r="G50" s="1662"/>
      <c r="H50" s="1662"/>
      <c r="I50" s="1662"/>
      <c r="J50" s="1663"/>
      <c r="K50" s="703"/>
      <c r="L50" s="708"/>
      <c r="M50" s="695"/>
      <c r="N50" s="710"/>
      <c r="O50" s="710"/>
      <c r="P50" s="710"/>
      <c r="Q50" s="710"/>
      <c r="R50" s="710"/>
      <c r="S50" s="710"/>
      <c r="T50" s="711"/>
      <c r="U50" s="510"/>
      <c r="V50" s="509"/>
    </row>
    <row r="51" spans="2:22" ht="14.25" customHeight="1">
      <c r="B51" s="1661"/>
      <c r="C51" s="1662"/>
      <c r="D51" s="1662"/>
      <c r="E51" s="1662"/>
      <c r="F51" s="1662"/>
      <c r="G51" s="1662"/>
      <c r="H51" s="1662"/>
      <c r="I51" s="1662"/>
      <c r="J51" s="1663"/>
      <c r="K51" s="703"/>
      <c r="L51" s="708"/>
      <c r="M51" s="1640" t="s">
        <v>201</v>
      </c>
      <c r="N51" s="1640"/>
      <c r="O51" s="1640"/>
      <c r="P51" s="1640"/>
      <c r="Q51" s="1640"/>
      <c r="R51" s="1640"/>
      <c r="S51" s="1640"/>
      <c r="T51" s="711"/>
      <c r="U51" s="510"/>
      <c r="V51" s="6"/>
    </row>
    <row r="52" spans="2:22" ht="14.25" customHeight="1" thickBot="1">
      <c r="B52" s="1664"/>
      <c r="C52" s="1665"/>
      <c r="D52" s="1665"/>
      <c r="E52" s="1665"/>
      <c r="F52" s="1665"/>
      <c r="G52" s="1665"/>
      <c r="H52" s="1665"/>
      <c r="I52" s="1665"/>
      <c r="J52" s="1666"/>
      <c r="K52" s="703"/>
      <c r="L52" s="708"/>
      <c r="M52" s="1640"/>
      <c r="N52" s="1640"/>
      <c r="O52" s="1640"/>
      <c r="P52" s="1640"/>
      <c r="Q52" s="1640"/>
      <c r="R52" s="1640"/>
      <c r="S52" s="1640"/>
      <c r="T52" s="712"/>
      <c r="U52" s="6"/>
      <c r="V52" s="6"/>
    </row>
    <row r="53" spans="2:22" ht="14.25" customHeight="1" thickBot="1" thickTop="1">
      <c r="B53" s="6"/>
      <c r="C53" s="6"/>
      <c r="D53" s="6"/>
      <c r="E53" s="6"/>
      <c r="F53" s="6"/>
      <c r="G53" s="6"/>
      <c r="H53" s="6"/>
      <c r="I53" s="6"/>
      <c r="J53" s="6"/>
      <c r="K53" s="507"/>
      <c r="L53" s="713"/>
      <c r="M53" s="507"/>
      <c r="N53" s="507"/>
      <c r="O53" s="507"/>
      <c r="P53" s="507"/>
      <c r="Q53" s="507"/>
      <c r="R53" s="507"/>
      <c r="S53" s="507"/>
      <c r="T53" s="712"/>
      <c r="U53" s="6"/>
      <c r="V53" s="6"/>
    </row>
    <row r="54" spans="2:22" ht="14.25" customHeight="1" thickTop="1">
      <c r="B54" s="1646" t="s">
        <v>271</v>
      </c>
      <c r="C54" s="1647"/>
      <c r="D54" s="1647"/>
      <c r="E54" s="1647"/>
      <c r="F54" s="1674"/>
      <c r="G54" s="1674"/>
      <c r="H54" s="1674"/>
      <c r="I54" s="1674"/>
      <c r="J54" s="1675"/>
      <c r="K54" s="703"/>
      <c r="L54" s="714"/>
      <c r="M54" s="507"/>
      <c r="N54" s="715"/>
      <c r="O54" s="507"/>
      <c r="P54" s="507"/>
      <c r="Q54" s="507"/>
      <c r="R54" s="507"/>
      <c r="S54" s="507"/>
      <c r="T54" s="712"/>
      <c r="U54" s="6"/>
      <c r="V54" s="6"/>
    </row>
    <row r="55" spans="2:22" ht="14.25" customHeight="1">
      <c r="B55" s="1661"/>
      <c r="C55" s="1662"/>
      <c r="D55" s="1662"/>
      <c r="E55" s="1662"/>
      <c r="F55" s="1662"/>
      <c r="G55" s="1662"/>
      <c r="H55" s="1662"/>
      <c r="I55" s="1662"/>
      <c r="J55" s="1663"/>
      <c r="K55" s="703"/>
      <c r="L55" s="716" t="str">
        <f>Tlačivo_na_zostavy!$C$6</f>
        <v>ŠK Železiarne Podbrezová</v>
      </c>
      <c r="M55" s="717"/>
      <c r="N55" s="718"/>
      <c r="O55" s="719"/>
      <c r="P55" s="719"/>
      <c r="Q55" s="719"/>
      <c r="R55" s="719"/>
      <c r="S55" s="719"/>
      <c r="T55" s="712"/>
      <c r="U55" s="6"/>
      <c r="V55" s="6"/>
    </row>
    <row r="56" spans="2:22" ht="14.25" customHeight="1">
      <c r="B56" s="1661"/>
      <c r="C56" s="1662"/>
      <c r="D56" s="1662"/>
      <c r="E56" s="1662"/>
      <c r="F56" s="1662"/>
      <c r="G56" s="1662"/>
      <c r="H56" s="1662"/>
      <c r="I56" s="1662"/>
      <c r="J56" s="1663"/>
      <c r="K56" s="703"/>
      <c r="L56" s="714"/>
      <c r="M56" s="507"/>
      <c r="N56" s="715"/>
      <c r="O56" s="507"/>
      <c r="P56" s="507"/>
      <c r="Q56" s="507"/>
      <c r="R56" s="507"/>
      <c r="S56" s="507"/>
      <c r="T56" s="712"/>
      <c r="U56" s="6"/>
      <c r="V56" s="6"/>
    </row>
    <row r="57" spans="2:22" ht="14.25" customHeight="1">
      <c r="B57" s="1661"/>
      <c r="C57" s="1662"/>
      <c r="D57" s="1662"/>
      <c r="E57" s="1662"/>
      <c r="F57" s="1662"/>
      <c r="G57" s="1662"/>
      <c r="H57" s="1662"/>
      <c r="I57" s="1662"/>
      <c r="J57" s="1663"/>
      <c r="K57" s="703"/>
      <c r="L57" s="716" t="str">
        <f>Tlačivo_na_zostavy!$C$17</f>
        <v>TJ Rakovice</v>
      </c>
      <c r="M57" s="717"/>
      <c r="N57" s="718"/>
      <c r="O57" s="717"/>
      <c r="P57" s="717"/>
      <c r="Q57" s="717"/>
      <c r="R57" s="717"/>
      <c r="S57" s="717"/>
      <c r="T57" s="712"/>
      <c r="U57" s="6"/>
      <c r="V57" s="6"/>
    </row>
    <row r="58" spans="2:22" ht="14.25" customHeight="1">
      <c r="B58" s="1661"/>
      <c r="C58" s="1662"/>
      <c r="D58" s="1662"/>
      <c r="E58" s="1662"/>
      <c r="F58" s="1662"/>
      <c r="G58" s="1662"/>
      <c r="H58" s="1662"/>
      <c r="I58" s="1662"/>
      <c r="J58" s="1663"/>
      <c r="K58" s="703"/>
      <c r="L58" s="720"/>
      <c r="M58" s="507"/>
      <c r="N58" s="715"/>
      <c r="O58" s="507"/>
      <c r="P58" s="507"/>
      <c r="Q58" s="507"/>
      <c r="R58" s="507"/>
      <c r="S58" s="507"/>
      <c r="T58" s="712"/>
      <c r="U58" s="6"/>
      <c r="V58" s="6"/>
    </row>
    <row r="59" spans="2:22" ht="14.25" customHeight="1">
      <c r="B59" s="1661"/>
      <c r="C59" s="1662"/>
      <c r="D59" s="1662"/>
      <c r="E59" s="1662"/>
      <c r="F59" s="1662"/>
      <c r="G59" s="1662"/>
      <c r="H59" s="1662"/>
      <c r="I59" s="1662"/>
      <c r="J59" s="1663"/>
      <c r="K59" s="703"/>
      <c r="L59" s="716" t="str">
        <f>Tlačivo_na_zostavy!$I$6</f>
        <v>MKK Piešťany</v>
      </c>
      <c r="M59" s="717"/>
      <c r="N59" s="718"/>
      <c r="O59" s="719"/>
      <c r="P59" s="719"/>
      <c r="Q59" s="719"/>
      <c r="R59" s="719"/>
      <c r="S59" s="719"/>
      <c r="T59" s="712"/>
      <c r="U59" s="6"/>
      <c r="V59" s="6"/>
    </row>
    <row r="60" spans="2:22" ht="14.25" customHeight="1" thickBot="1">
      <c r="B60" s="1664"/>
      <c r="C60" s="1665"/>
      <c r="D60" s="1665"/>
      <c r="E60" s="1665"/>
      <c r="F60" s="1665"/>
      <c r="G60" s="1665"/>
      <c r="H60" s="1665"/>
      <c r="I60" s="1665"/>
      <c r="J60" s="1666"/>
      <c r="K60" s="703"/>
      <c r="L60" s="720"/>
      <c r="M60" s="507"/>
      <c r="N60" s="721"/>
      <c r="O60" s="507"/>
      <c r="P60" s="507"/>
      <c r="Q60" s="507"/>
      <c r="R60" s="507"/>
      <c r="S60" s="507"/>
      <c r="T60" s="712"/>
      <c r="U60" s="6"/>
      <c r="V60" s="6"/>
    </row>
    <row r="61" spans="2:22" ht="14.25" customHeight="1" thickBot="1" thickTop="1">
      <c r="B61" s="6"/>
      <c r="C61" s="6"/>
      <c r="D61" s="6"/>
      <c r="E61" s="6"/>
      <c r="F61" s="6"/>
      <c r="G61" s="6"/>
      <c r="H61" s="6"/>
      <c r="I61" s="6"/>
      <c r="J61" s="6"/>
      <c r="K61" s="507"/>
      <c r="L61" s="716" t="str">
        <f>Tlačivo_na_zostavy!$I$17</f>
        <v>TJ Lokomotíva Vrútky</v>
      </c>
      <c r="M61" s="717"/>
      <c r="N61" s="718"/>
      <c r="O61" s="717"/>
      <c r="P61" s="717"/>
      <c r="Q61" s="717"/>
      <c r="R61" s="717"/>
      <c r="S61" s="717"/>
      <c r="T61" s="712"/>
      <c r="U61" s="6"/>
      <c r="V61" s="6"/>
    </row>
    <row r="62" spans="2:22" ht="14.25" customHeight="1" thickTop="1">
      <c r="B62" s="736" t="s">
        <v>273</v>
      </c>
      <c r="C62" s="737"/>
      <c r="D62" s="737"/>
      <c r="E62" s="737"/>
      <c r="F62" s="737"/>
      <c r="G62" s="737"/>
      <c r="H62" s="737"/>
      <c r="I62" s="737"/>
      <c r="J62" s="590"/>
      <c r="K62" s="507"/>
      <c r="L62" s="720"/>
      <c r="M62" s="507"/>
      <c r="N62" s="721"/>
      <c r="O62" s="507"/>
      <c r="P62" s="507"/>
      <c r="Q62" s="507"/>
      <c r="R62" s="507"/>
      <c r="S62" s="507"/>
      <c r="T62" s="712"/>
      <c r="U62" s="6"/>
      <c r="V62" s="6"/>
    </row>
    <row r="63" spans="2:22" ht="14.25" customHeight="1">
      <c r="B63" s="1661"/>
      <c r="C63" s="1662"/>
      <c r="D63" s="1662"/>
      <c r="E63" s="1662"/>
      <c r="F63" s="1662"/>
      <c r="G63" s="1662"/>
      <c r="H63" s="1662"/>
      <c r="I63" s="1662"/>
      <c r="J63" s="1663"/>
      <c r="K63" s="703"/>
      <c r="L63" s="722"/>
      <c r="M63" s="507"/>
      <c r="N63" s="507"/>
      <c r="O63" s="507"/>
      <c r="P63" s="507"/>
      <c r="Q63" s="507"/>
      <c r="R63" s="507"/>
      <c r="S63" s="507"/>
      <c r="T63" s="712"/>
      <c r="U63" s="6"/>
      <c r="V63" s="6"/>
    </row>
    <row r="64" spans="2:22" ht="14.25" customHeight="1">
      <c r="B64" s="1661"/>
      <c r="C64" s="1662"/>
      <c r="D64" s="1662"/>
      <c r="E64" s="1662"/>
      <c r="F64" s="1662"/>
      <c r="G64" s="1662"/>
      <c r="H64" s="1662"/>
      <c r="I64" s="1662"/>
      <c r="J64" s="1663"/>
      <c r="K64" s="703"/>
      <c r="L64" s="723"/>
      <c r="M64" s="507"/>
      <c r="N64" s="724"/>
      <c r="O64" s="724"/>
      <c r="P64" s="724"/>
      <c r="Q64" s="724"/>
      <c r="R64" s="724"/>
      <c r="S64" s="724"/>
      <c r="T64" s="725"/>
      <c r="U64" s="253"/>
      <c r="V64" s="253"/>
    </row>
    <row r="65" spans="2:22" ht="14.25" customHeight="1">
      <c r="B65" s="1661"/>
      <c r="C65" s="1662"/>
      <c r="D65" s="1662"/>
      <c r="E65" s="1662"/>
      <c r="F65" s="1662"/>
      <c r="G65" s="1662"/>
      <c r="H65" s="1662"/>
      <c r="I65" s="1662"/>
      <c r="J65" s="1663"/>
      <c r="K65" s="703"/>
      <c r="L65" s="716" t="s">
        <v>50</v>
      </c>
      <c r="M65" s="717"/>
      <c r="N65" s="718"/>
      <c r="O65" s="717"/>
      <c r="P65" s="717"/>
      <c r="Q65" s="717"/>
      <c r="R65" s="717"/>
      <c r="S65" s="717"/>
      <c r="T65" s="712"/>
      <c r="U65" s="6"/>
      <c r="V65" s="253"/>
    </row>
    <row r="66" spans="2:22" ht="14.25" customHeight="1" thickBot="1">
      <c r="B66" s="1661"/>
      <c r="C66" s="1662"/>
      <c r="D66" s="1662"/>
      <c r="E66" s="1662"/>
      <c r="F66" s="1662"/>
      <c r="G66" s="1662"/>
      <c r="H66" s="1662"/>
      <c r="I66" s="1662"/>
      <c r="J66" s="1663"/>
      <c r="K66" s="703"/>
      <c r="L66" s="726"/>
      <c r="M66" s="727"/>
      <c r="N66" s="727"/>
      <c r="O66" s="727"/>
      <c r="P66" s="727"/>
      <c r="Q66" s="727"/>
      <c r="R66" s="727"/>
      <c r="S66" s="727"/>
      <c r="T66" s="728"/>
      <c r="U66" s="253"/>
      <c r="V66" s="253"/>
    </row>
    <row r="67" spans="2:22" ht="14.25" customHeight="1" thickTop="1">
      <c r="B67" s="1661"/>
      <c r="C67" s="1662"/>
      <c r="D67" s="1662"/>
      <c r="E67" s="1662"/>
      <c r="F67" s="1662"/>
      <c r="G67" s="1662"/>
      <c r="H67" s="1662"/>
      <c r="I67" s="1662"/>
      <c r="J67" s="1663"/>
      <c r="K67" s="703"/>
      <c r="L67" s="694"/>
      <c r="M67" s="694"/>
      <c r="N67" s="507"/>
      <c r="O67" s="507"/>
      <c r="P67" s="507"/>
      <c r="Q67" s="507"/>
      <c r="R67" s="507"/>
      <c r="S67" s="507"/>
      <c r="T67" s="507"/>
      <c r="U67" s="6"/>
      <c r="V67" s="253"/>
    </row>
    <row r="68" spans="2:22" ht="14.25" customHeight="1" thickBot="1">
      <c r="B68" s="1664"/>
      <c r="C68" s="1665"/>
      <c r="D68" s="1665"/>
      <c r="E68" s="1665"/>
      <c r="F68" s="1665"/>
      <c r="G68" s="1665"/>
      <c r="H68" s="1665"/>
      <c r="I68" s="1665"/>
      <c r="J68" s="1666"/>
      <c r="K68" s="703"/>
      <c r="L68" s="694"/>
      <c r="M68" s="694"/>
      <c r="N68" s="694"/>
      <c r="O68" s="694"/>
      <c r="P68" s="694"/>
      <c r="Q68" s="694"/>
      <c r="R68" s="694"/>
      <c r="S68" s="694"/>
      <c r="T68" s="694"/>
      <c r="U68" s="132"/>
      <c r="V68" s="132"/>
    </row>
    <row r="69" spans="2:22" ht="14.25" customHeight="1" thickBot="1" thickTop="1">
      <c r="B69" s="6"/>
      <c r="C69" s="6"/>
      <c r="D69" s="6"/>
      <c r="E69" s="6"/>
      <c r="F69" s="6"/>
      <c r="G69" s="6"/>
      <c r="H69" s="6"/>
      <c r="I69" s="6"/>
      <c r="J69" s="6"/>
      <c r="K69" s="507"/>
      <c r="L69" s="694"/>
      <c r="M69" s="694"/>
      <c r="N69" s="694"/>
      <c r="O69" s="694"/>
      <c r="P69" s="694"/>
      <c r="Q69" s="694"/>
      <c r="R69" s="694"/>
      <c r="S69" s="694"/>
      <c r="T69" s="694"/>
      <c r="U69" s="132"/>
      <c r="V69" s="132"/>
    </row>
    <row r="70" spans="2:22" ht="14.25" customHeight="1" thickTop="1">
      <c r="B70" s="591" t="s">
        <v>274</v>
      </c>
      <c r="C70" s="1667"/>
      <c r="D70" s="1667"/>
      <c r="E70" s="1667"/>
      <c r="F70" s="1667"/>
      <c r="G70" s="1667"/>
      <c r="H70" s="1667"/>
      <c r="I70" s="1667"/>
      <c r="J70" s="1668"/>
      <c r="K70" s="703"/>
      <c r="L70" s="694"/>
      <c r="M70" s="694"/>
      <c r="N70" s="694"/>
      <c r="O70" s="694"/>
      <c r="P70" s="694"/>
      <c r="Q70" s="694"/>
      <c r="R70" s="694"/>
      <c r="S70" s="694"/>
      <c r="T70" s="694"/>
      <c r="U70" s="132"/>
      <c r="V70" s="132"/>
    </row>
    <row r="71" spans="2:22" ht="14.25" customHeight="1">
      <c r="B71" s="1658"/>
      <c r="C71" s="1659"/>
      <c r="D71" s="1659"/>
      <c r="E71" s="1659"/>
      <c r="F71" s="1659"/>
      <c r="G71" s="1659"/>
      <c r="H71" s="1659"/>
      <c r="I71" s="1659"/>
      <c r="J71" s="1660"/>
      <c r="K71" s="729"/>
      <c r="L71" s="694"/>
      <c r="M71" s="694"/>
      <c r="N71" s="694"/>
      <c r="O71" s="694"/>
      <c r="P71" s="694"/>
      <c r="Q71" s="694"/>
      <c r="R71" s="694"/>
      <c r="S71" s="694"/>
      <c r="T71" s="694"/>
      <c r="U71" s="132"/>
      <c r="V71" s="132"/>
    </row>
    <row r="72" spans="2:22" ht="15" customHeight="1">
      <c r="B72" s="1658"/>
      <c r="C72" s="1659"/>
      <c r="D72" s="1659"/>
      <c r="E72" s="1659"/>
      <c r="F72" s="1659"/>
      <c r="G72" s="1659"/>
      <c r="H72" s="1659"/>
      <c r="I72" s="1659"/>
      <c r="J72" s="1660"/>
      <c r="K72" s="729"/>
      <c r="L72" s="694"/>
      <c r="M72" s="694"/>
      <c r="N72" s="694"/>
      <c r="O72" s="694"/>
      <c r="P72" s="694"/>
      <c r="Q72" s="694"/>
      <c r="R72" s="694"/>
      <c r="S72" s="694"/>
      <c r="T72" s="694"/>
      <c r="U72" s="132"/>
      <c r="V72" s="132"/>
    </row>
    <row r="73" spans="2:22" ht="14.25" customHeight="1">
      <c r="B73" s="1661"/>
      <c r="C73" s="1662"/>
      <c r="D73" s="1662"/>
      <c r="E73" s="1662"/>
      <c r="F73" s="1662"/>
      <c r="G73" s="1662"/>
      <c r="H73" s="1662"/>
      <c r="I73" s="1662"/>
      <c r="J73" s="1663"/>
      <c r="K73" s="703"/>
      <c r="L73" s="694"/>
      <c r="M73" s="694"/>
      <c r="N73" s="694"/>
      <c r="O73" s="694"/>
      <c r="P73" s="694"/>
      <c r="Q73" s="694"/>
      <c r="R73" s="694"/>
      <c r="S73" s="694"/>
      <c r="T73" s="694"/>
      <c r="U73" s="132"/>
      <c r="V73" s="132"/>
    </row>
    <row r="74" spans="2:22" ht="14.25" customHeight="1">
      <c r="B74" s="1661"/>
      <c r="C74" s="1662"/>
      <c r="D74" s="1662"/>
      <c r="E74" s="1662"/>
      <c r="F74" s="1662"/>
      <c r="G74" s="1662"/>
      <c r="H74" s="1662"/>
      <c r="I74" s="1662"/>
      <c r="J74" s="1663"/>
      <c r="K74" s="703"/>
      <c r="L74" s="694"/>
      <c r="M74" s="694"/>
      <c r="N74" s="694"/>
      <c r="O74" s="694"/>
      <c r="P74" s="694"/>
      <c r="Q74" s="694"/>
      <c r="R74" s="694"/>
      <c r="S74" s="694"/>
      <c r="T74" s="694"/>
      <c r="U74" s="132"/>
      <c r="V74" s="132"/>
    </row>
    <row r="75" spans="2:22" ht="14.25" customHeight="1">
      <c r="B75" s="1661"/>
      <c r="C75" s="1662"/>
      <c r="D75" s="1662"/>
      <c r="E75" s="1662"/>
      <c r="F75" s="1662"/>
      <c r="G75" s="1662"/>
      <c r="H75" s="1662"/>
      <c r="I75" s="1662"/>
      <c r="J75" s="1663"/>
      <c r="K75" s="703"/>
      <c r="L75" s="694"/>
      <c r="M75" s="694"/>
      <c r="N75" s="694"/>
      <c r="O75" s="694"/>
      <c r="P75" s="694"/>
      <c r="Q75" s="694"/>
      <c r="R75" s="694"/>
      <c r="S75" s="694"/>
      <c r="T75" s="694"/>
      <c r="U75" s="132"/>
      <c r="V75" s="132"/>
    </row>
    <row r="76" spans="2:22" ht="14.25" customHeight="1" thickBot="1">
      <c r="B76" s="1664"/>
      <c r="C76" s="1665"/>
      <c r="D76" s="1665"/>
      <c r="E76" s="1665"/>
      <c r="F76" s="1665"/>
      <c r="G76" s="1665"/>
      <c r="H76" s="1665"/>
      <c r="I76" s="1665"/>
      <c r="J76" s="1666"/>
      <c r="K76" s="703"/>
      <c r="L76" s="694"/>
      <c r="M76" s="694"/>
      <c r="N76" s="694"/>
      <c r="O76" s="694"/>
      <c r="P76" s="694"/>
      <c r="Q76" s="694"/>
      <c r="R76" s="694"/>
      <c r="S76" s="694"/>
      <c r="T76" s="694"/>
      <c r="U76" s="132"/>
      <c r="V76" s="132"/>
    </row>
    <row r="77" spans="2:22" ht="13.5" thickTop="1">
      <c r="B77" s="6"/>
      <c r="C77" s="6"/>
      <c r="D77" s="6"/>
      <c r="E77" s="6"/>
      <c r="F77" s="6"/>
      <c r="G77" s="6"/>
      <c r="H77" s="6"/>
      <c r="I77" s="6"/>
      <c r="J77" s="6"/>
      <c r="K77" s="507"/>
      <c r="L77" s="694"/>
      <c r="M77" s="694"/>
      <c r="N77" s="694"/>
      <c r="O77" s="694"/>
      <c r="P77" s="694"/>
      <c r="Q77" s="694"/>
      <c r="R77" s="694"/>
      <c r="S77" s="694"/>
      <c r="T77" s="694"/>
      <c r="U77" s="132"/>
      <c r="V77" s="132"/>
    </row>
    <row r="78" spans="6:12" ht="12.75">
      <c r="F78" s="1669" t="s">
        <v>322</v>
      </c>
      <c r="G78" s="1670"/>
      <c r="H78" s="1670"/>
      <c r="I78" s="1670"/>
      <c r="J78" s="1670"/>
      <c r="K78" s="1670"/>
      <c r="L78" s="1670"/>
    </row>
    <row r="79" spans="6:12" ht="12.75">
      <c r="F79" s="1670"/>
      <c r="G79" s="1670"/>
      <c r="H79" s="1670"/>
      <c r="I79" s="1670"/>
      <c r="J79" s="1670"/>
      <c r="K79" s="1670"/>
      <c r="L79" s="1670"/>
    </row>
  </sheetData>
  <sheetProtection sheet="1" objects="1" scenarios="1" selectLockedCells="1"/>
  <mergeCells count="195">
    <mergeCell ref="F78:L79"/>
    <mergeCell ref="F32:L33"/>
    <mergeCell ref="F2:I2"/>
    <mergeCell ref="E41:H41"/>
    <mergeCell ref="E43:H43"/>
    <mergeCell ref="B63:J63"/>
    <mergeCell ref="B64:J64"/>
    <mergeCell ref="B65:J65"/>
    <mergeCell ref="B66:J66"/>
    <mergeCell ref="B57:J57"/>
    <mergeCell ref="B58:J58"/>
    <mergeCell ref="B59:J59"/>
    <mergeCell ref="B60:J60"/>
    <mergeCell ref="B54:E54"/>
    <mergeCell ref="F54:J54"/>
    <mergeCell ref="B48:J48"/>
    <mergeCell ref="B49:J49"/>
    <mergeCell ref="B50:J50"/>
    <mergeCell ref="B51:J51"/>
    <mergeCell ref="B52:J52"/>
    <mergeCell ref="B55:J55"/>
    <mergeCell ref="B12:B13"/>
    <mergeCell ref="L20:N20"/>
    <mergeCell ref="M12:N13"/>
    <mergeCell ref="B71:J71"/>
    <mergeCell ref="B72:J72"/>
    <mergeCell ref="B73:J73"/>
    <mergeCell ref="B74:J74"/>
    <mergeCell ref="B75:J75"/>
    <mergeCell ref="B56:J56"/>
    <mergeCell ref="B67:J67"/>
    <mergeCell ref="B68:J68"/>
    <mergeCell ref="B76:J76"/>
    <mergeCell ref="C70:J70"/>
    <mergeCell ref="M51:S52"/>
    <mergeCell ref="B27:B28"/>
    <mergeCell ref="J22:J23"/>
    <mergeCell ref="G25:G26"/>
    <mergeCell ref="I23:I24"/>
    <mergeCell ref="I21:I22"/>
    <mergeCell ref="C21:D22"/>
    <mergeCell ref="C27:D28"/>
    <mergeCell ref="E27:E28"/>
    <mergeCell ref="P25:P26"/>
    <mergeCell ref="P27:P28"/>
    <mergeCell ref="P21:P22"/>
    <mergeCell ref="Q27:Q28"/>
    <mergeCell ref="O48:S49"/>
    <mergeCell ref="C43:D43"/>
    <mergeCell ref="B46:C46"/>
    <mergeCell ref="D46:J46"/>
    <mergeCell ref="B47:J47"/>
    <mergeCell ref="M48:N49"/>
    <mergeCell ref="R43:T45"/>
    <mergeCell ref="L43:L45"/>
    <mergeCell ref="M43:N45"/>
    <mergeCell ref="O43:Q45"/>
    <mergeCell ref="C41:D41"/>
    <mergeCell ref="B36:B37"/>
    <mergeCell ref="C36:I36"/>
    <mergeCell ref="F23:F24"/>
    <mergeCell ref="F21:F22"/>
    <mergeCell ref="C37:I37"/>
    <mergeCell ref="O27:O28"/>
    <mergeCell ref="M25:N26"/>
    <mergeCell ref="O23:O24"/>
    <mergeCell ref="O25:O26"/>
    <mergeCell ref="O21:O22"/>
    <mergeCell ref="M27:N28"/>
    <mergeCell ref="N36:O37"/>
    <mergeCell ref="B25:B26"/>
    <mergeCell ref="E25:E26"/>
    <mergeCell ref="F25:F26"/>
    <mergeCell ref="C25:D26"/>
    <mergeCell ref="L27:L28"/>
    <mergeCell ref="L21:L22"/>
    <mergeCell ref="L23:L24"/>
    <mergeCell ref="B21:B22"/>
    <mergeCell ref="E21:E22"/>
    <mergeCell ref="C35:I35"/>
    <mergeCell ref="R8:R9"/>
    <mergeCell ref="R10:R11"/>
    <mergeCell ref="P12:P13"/>
    <mergeCell ref="O12:O13"/>
    <mergeCell ref="R12:R13"/>
    <mergeCell ref="S2:T2"/>
    <mergeCell ref="C17:E17"/>
    <mergeCell ref="E23:E24"/>
    <mergeCell ref="C30:E30"/>
    <mergeCell ref="M30:O30"/>
    <mergeCell ref="H27:H28"/>
    <mergeCell ref="M2:P2"/>
    <mergeCell ref="R4:T4"/>
    <mergeCell ref="M4:P4"/>
    <mergeCell ref="M6:T6"/>
    <mergeCell ref="O10:O11"/>
    <mergeCell ref="C6:J6"/>
    <mergeCell ref="Q2:R2"/>
    <mergeCell ref="B4:J4"/>
    <mergeCell ref="B23:B24"/>
    <mergeCell ref="B20:D20"/>
    <mergeCell ref="B14:B15"/>
    <mergeCell ref="L14:L15"/>
    <mergeCell ref="C23:D24"/>
    <mergeCell ref="M14:N15"/>
    <mergeCell ref="M19:T19"/>
    <mergeCell ref="R14:R15"/>
    <mergeCell ref="E12:E13"/>
    <mergeCell ref="F12:F13"/>
    <mergeCell ref="B2:D2"/>
    <mergeCell ref="C12:D13"/>
    <mergeCell ref="L7:N7"/>
    <mergeCell ref="L12:L13"/>
    <mergeCell ref="I12:I13"/>
    <mergeCell ref="O8:O9"/>
    <mergeCell ref="Q8:Q9"/>
    <mergeCell ref="P8:P9"/>
    <mergeCell ref="Q12:Q13"/>
    <mergeCell ref="M8:N9"/>
    <mergeCell ref="Q10:Q11"/>
    <mergeCell ref="M10:N11"/>
    <mergeCell ref="C8:D9"/>
    <mergeCell ref="C10:D11"/>
    <mergeCell ref="J7:J8"/>
    <mergeCell ref="P10:P11"/>
    <mergeCell ref="B7:D7"/>
    <mergeCell ref="B10:B11"/>
    <mergeCell ref="B8:B9"/>
    <mergeCell ref="E8:E9"/>
    <mergeCell ref="F8:F9"/>
    <mergeCell ref="J9:J10"/>
    <mergeCell ref="I10:I11"/>
    <mergeCell ref="L10:L11"/>
    <mergeCell ref="E10:E11"/>
    <mergeCell ref="F10:F11"/>
    <mergeCell ref="G8:G9"/>
    <mergeCell ref="G10:G11"/>
    <mergeCell ref="I8:I9"/>
    <mergeCell ref="L8:L9"/>
    <mergeCell ref="AE6:AF7"/>
    <mergeCell ref="AE9:AG12"/>
    <mergeCell ref="T20:T21"/>
    <mergeCell ref="S25:S26"/>
    <mergeCell ref="S23:S24"/>
    <mergeCell ref="S21:S22"/>
    <mergeCell ref="S14:S15"/>
    <mergeCell ref="T22:T23"/>
    <mergeCell ref="S12:S13"/>
    <mergeCell ref="S10:S11"/>
    <mergeCell ref="T9:T10"/>
    <mergeCell ref="S8:S9"/>
    <mergeCell ref="AE15:AG16"/>
    <mergeCell ref="AE17:AG18"/>
    <mergeCell ref="T7:T8"/>
    <mergeCell ref="P14:P15"/>
    <mergeCell ref="O14:O15"/>
    <mergeCell ref="J20:J21"/>
    <mergeCell ref="G14:G15"/>
    <mergeCell ref="I14:I15"/>
    <mergeCell ref="C19:J19"/>
    <mergeCell ref="G12:G13"/>
    <mergeCell ref="T14:T15"/>
    <mergeCell ref="T27:T28"/>
    <mergeCell ref="Q23:Q24"/>
    <mergeCell ref="R21:R22"/>
    <mergeCell ref="R23:R24"/>
    <mergeCell ref="R27:R28"/>
    <mergeCell ref="R25:R26"/>
    <mergeCell ref="Q21:Q22"/>
    <mergeCell ref="Q25:Q26"/>
    <mergeCell ref="E14:E15"/>
    <mergeCell ref="C14:D15"/>
    <mergeCell ref="Q14:Q15"/>
    <mergeCell ref="M17:O17"/>
    <mergeCell ref="S27:S28"/>
    <mergeCell ref="P23:P24"/>
    <mergeCell ref="M23:N24"/>
    <mergeCell ref="M21:N22"/>
    <mergeCell ref="F14:F15"/>
    <mergeCell ref="H8:H9"/>
    <mergeCell ref="H10:H11"/>
    <mergeCell ref="I27:I28"/>
    <mergeCell ref="F27:F28"/>
    <mergeCell ref="H21:H22"/>
    <mergeCell ref="H23:H24"/>
    <mergeCell ref="L25:L26"/>
    <mergeCell ref="G23:G24"/>
    <mergeCell ref="H25:H26"/>
    <mergeCell ref="G21:G22"/>
    <mergeCell ref="J14:J15"/>
    <mergeCell ref="J27:J28"/>
    <mergeCell ref="H14:H15"/>
    <mergeCell ref="I25:I26"/>
    <mergeCell ref="G27:G28"/>
    <mergeCell ref="H12:H13"/>
  </mergeCells>
  <conditionalFormatting sqref="Z8:Z13">
    <cfRule type="duplicateValues" priority="17" dxfId="33">
      <formula>AND(COUNTIF($Z$8:$Z$13,Z8)&gt;1,NOT(ISBLANK(Z8)))</formula>
    </cfRule>
  </conditionalFormatting>
  <conditionalFormatting sqref="E8:E15">
    <cfRule type="top10" priority="16" dxfId="17" rank="1"/>
  </conditionalFormatting>
  <conditionalFormatting sqref="F8:F15">
    <cfRule type="top10" priority="15" dxfId="17" rank="1"/>
  </conditionalFormatting>
  <conditionalFormatting sqref="G8:G15">
    <cfRule type="top10" priority="14" dxfId="17" rank="1" bottom="1"/>
  </conditionalFormatting>
  <conditionalFormatting sqref="I8:I15">
    <cfRule type="top10" priority="13" dxfId="17" rank="1"/>
  </conditionalFormatting>
  <conditionalFormatting sqref="O8:O15">
    <cfRule type="top10" priority="12" dxfId="17" rank="1"/>
  </conditionalFormatting>
  <conditionalFormatting sqref="P8:P15">
    <cfRule type="top10" priority="11" dxfId="17" rank="1"/>
  </conditionalFormatting>
  <conditionalFormatting sqref="Q8:Q15">
    <cfRule type="top10" priority="10" dxfId="17" rank="1" bottom="1"/>
  </conditionalFormatting>
  <conditionalFormatting sqref="S8:S15">
    <cfRule type="top10" priority="9" dxfId="17" rank="1"/>
  </conditionalFormatting>
  <conditionalFormatting sqref="E21:E28">
    <cfRule type="top10" priority="8" dxfId="17" rank="1"/>
  </conditionalFormatting>
  <conditionalFormatting sqref="F21:F28">
    <cfRule type="top10" priority="7" dxfId="17" rank="1"/>
  </conditionalFormatting>
  <conditionalFormatting sqref="G21:G28">
    <cfRule type="top10" priority="6" dxfId="17" rank="1" bottom="1"/>
  </conditionalFormatting>
  <conditionalFormatting sqref="I21:I28">
    <cfRule type="top10" priority="5" dxfId="17" rank="1"/>
  </conditionalFormatting>
  <conditionalFormatting sqref="O21:O28">
    <cfRule type="top10" priority="4" dxfId="17" rank="1"/>
  </conditionalFormatting>
  <conditionalFormatting sqref="P21:P28">
    <cfRule type="top10" priority="3" dxfId="17" rank="1"/>
  </conditionalFormatting>
  <conditionalFormatting sqref="Q21:Q28">
    <cfRule type="top10" priority="2" dxfId="17" rank="1" bottom="1"/>
  </conditionalFormatting>
  <conditionalFormatting sqref="S21:S28">
    <cfRule type="top10" priority="1" dxfId="17" rank="1"/>
  </conditionalFormatting>
  <printOptions horizontalCentered="1"/>
  <pageMargins left="0.07874015748031496" right="0.07874015748031496" top="0.07874015748031496" bottom="0.07874015748031496" header="0" footer="0"/>
  <pageSetup blackAndWhite="1"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>
    <tabColor rgb="FFFF00FF"/>
  </sheetPr>
  <dimension ref="A1:AT323"/>
  <sheetViews>
    <sheetView zoomScale="57" zoomScaleNormal="57" zoomScalePageLayoutView="0" workbookViewId="0" topLeftCell="A4">
      <selection activeCell="J76" sqref="J76:K76"/>
    </sheetView>
  </sheetViews>
  <sheetFormatPr defaultColWidth="9.140625" defaultRowHeight="12.75"/>
  <cols>
    <col min="1" max="1" width="0.85546875" style="0" customWidth="1"/>
    <col min="2" max="2" width="24.7109375" style="0" customWidth="1"/>
    <col min="3" max="4" width="4.7109375" style="0" customWidth="1"/>
    <col min="5" max="6" width="4.421875" style="0" customWidth="1"/>
    <col min="7" max="7" width="6.00390625" style="0" customWidth="1"/>
    <col min="8" max="8" width="6.28125" style="0" customWidth="1"/>
    <col min="9" max="9" width="6.7109375" style="0" customWidth="1"/>
    <col min="10" max="10" width="4.7109375" style="0" customWidth="1"/>
    <col min="11" max="11" width="5.28125" style="0" customWidth="1"/>
    <col min="12" max="12" width="0.85546875" style="0" customWidth="1"/>
    <col min="13" max="13" width="24.7109375" style="0" customWidth="1"/>
    <col min="14" max="15" width="4.7109375" style="0" customWidth="1"/>
    <col min="16" max="17" width="4.421875" style="0" customWidth="1"/>
    <col min="18" max="18" width="6.00390625" style="0" customWidth="1"/>
    <col min="19" max="19" width="6.28125" style="0" customWidth="1"/>
    <col min="20" max="20" width="6.7109375" style="0" customWidth="1"/>
    <col min="21" max="21" width="4.7109375" style="0" customWidth="1"/>
    <col min="22" max="22" width="5.28125" style="0" customWidth="1"/>
    <col min="23" max="23" width="5.00390625" style="0" customWidth="1"/>
    <col min="24" max="24" width="9.140625" style="0" customWidth="1"/>
  </cols>
  <sheetData>
    <row r="1" spans="1:22" ht="12.75" customHeight="1">
      <c r="A1" s="1303"/>
      <c r="B1" s="1303"/>
      <c r="C1" s="1303"/>
      <c r="D1" s="1303"/>
      <c r="E1" s="1303"/>
      <c r="F1" s="1303"/>
      <c r="G1" s="1303"/>
      <c r="H1" s="1303"/>
      <c r="I1" s="1303"/>
      <c r="J1" s="1303"/>
      <c r="K1" s="1303"/>
      <c r="L1" s="1303"/>
      <c r="M1" s="1303"/>
      <c r="N1" s="1303"/>
      <c r="O1" s="1303"/>
      <c r="P1" s="1303"/>
      <c r="Q1" s="1303"/>
      <c r="R1" s="1303"/>
      <c r="S1" s="1303"/>
      <c r="T1" s="1303"/>
      <c r="U1" s="1303"/>
      <c r="V1" s="1303"/>
    </row>
    <row r="2" ht="12.75" customHeight="1"/>
    <row r="3" spans="2:22" ht="31.5" customHeight="1">
      <c r="B3" s="1712" t="s">
        <v>200</v>
      </c>
      <c r="C3" s="1712"/>
      <c r="D3" s="1712"/>
      <c r="E3" s="1712"/>
      <c r="F3" s="1712"/>
      <c r="G3" s="338" t="str">
        <f>Tlačivo_na_zostavy!$T$17</f>
        <v>3.</v>
      </c>
      <c r="H3" s="1711" t="s">
        <v>366</v>
      </c>
      <c r="I3" s="1711"/>
      <c r="J3" s="1711"/>
      <c r="K3" s="1711"/>
      <c r="L3" s="1711"/>
      <c r="M3" s="1711"/>
      <c r="N3" s="1711"/>
      <c r="O3" s="1711"/>
      <c r="P3" s="1711"/>
      <c r="Q3" s="1711"/>
      <c r="R3" s="1711"/>
      <c r="S3" s="1711"/>
      <c r="T3" s="1711"/>
      <c r="U3" s="1711"/>
      <c r="V3" s="1711"/>
    </row>
    <row r="4" spans="2:22" ht="12.75" customHeight="1">
      <c r="B4" s="603"/>
      <c r="C4" s="603"/>
      <c r="D4" s="603"/>
      <c r="E4" s="603"/>
      <c r="F4" s="603"/>
      <c r="G4" s="338"/>
      <c r="H4" s="607"/>
      <c r="I4" s="607"/>
      <c r="J4" s="607"/>
      <c r="K4" s="607"/>
      <c r="L4" s="607"/>
      <c r="M4" s="607"/>
      <c r="N4" s="607"/>
      <c r="O4" s="607"/>
      <c r="P4" s="607"/>
      <c r="Q4" s="607"/>
      <c r="R4" s="607"/>
      <c r="S4" s="607"/>
      <c r="T4" s="607"/>
      <c r="U4" s="607"/>
      <c r="V4" s="607"/>
    </row>
    <row r="5" spans="2:22" ht="21" customHeight="1">
      <c r="B5" s="869" t="str">
        <f>Tlačivo_na_zostavy!$T$19</f>
        <v>Vrútky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751">
        <f>Tlačivo_na_zostavy!$V$21</f>
        <v>45017</v>
      </c>
      <c r="T5" s="1751"/>
      <c r="U5" s="1751"/>
      <c r="V5" s="1751"/>
    </row>
    <row r="6" ht="12.75" customHeight="1">
      <c r="M6" s="793"/>
    </row>
    <row r="7" spans="2:35" ht="18.75" customHeight="1">
      <c r="B7" s="645"/>
      <c r="C7" s="645"/>
      <c r="D7" s="645"/>
      <c r="E7" s="645"/>
      <c r="F7" s="645"/>
      <c r="G7" s="645"/>
      <c r="H7" s="645"/>
      <c r="I7" s="645"/>
      <c r="J7" s="645"/>
      <c r="K7" s="645"/>
      <c r="L7" s="645"/>
      <c r="M7" s="645"/>
      <c r="N7" s="645"/>
      <c r="O7" s="645"/>
      <c r="P7" s="645"/>
      <c r="Q7" s="645"/>
      <c r="R7" s="645"/>
      <c r="S7" s="645"/>
      <c r="T7" s="645"/>
      <c r="U7" s="645"/>
      <c r="V7" s="645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</row>
    <row r="8" spans="2:35" ht="12.75" customHeight="1">
      <c r="B8" s="645"/>
      <c r="C8" s="645"/>
      <c r="D8" s="645"/>
      <c r="E8" s="645"/>
      <c r="F8" s="645"/>
      <c r="G8" s="645"/>
      <c r="H8" s="645"/>
      <c r="I8" s="645"/>
      <c r="J8" s="645"/>
      <c r="K8" s="645"/>
      <c r="L8" s="645"/>
      <c r="M8" s="645"/>
      <c r="N8" s="645"/>
      <c r="O8" s="645"/>
      <c r="P8" s="645"/>
      <c r="Q8" s="645"/>
      <c r="R8" s="645"/>
      <c r="S8" s="645"/>
      <c r="T8" s="645"/>
      <c r="U8" s="645"/>
      <c r="V8" s="645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</row>
    <row r="9" spans="2:35" ht="6" customHeight="1" thickBot="1">
      <c r="B9" s="136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7"/>
      <c r="T9" s="137"/>
      <c r="U9" s="137"/>
      <c r="V9" s="137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</row>
    <row r="10" spans="2:35" ht="24.75" customHeight="1" thickBot="1" thickTop="1">
      <c r="B10" s="1737" t="str">
        <f>Zap_1_PC_Tu_Vpisovť_Mená!$D$6</f>
        <v>ŠK Železiarne Podbrezová</v>
      </c>
      <c r="C10" s="1738"/>
      <c r="D10" s="1738"/>
      <c r="E10" s="1738"/>
      <c r="F10" s="1738"/>
      <c r="G10" s="1738"/>
      <c r="H10" s="1738"/>
      <c r="I10" s="1738"/>
      <c r="J10" s="1738"/>
      <c r="K10" s="1739"/>
      <c r="L10" s="132"/>
      <c r="M10" s="1737" t="str">
        <f>Zap_1_PC_Tu_Vpisovť_Mená!$D$17</f>
        <v>TJ Rakovice</v>
      </c>
      <c r="N10" s="1738"/>
      <c r="O10" s="1738"/>
      <c r="P10" s="1738"/>
      <c r="Q10" s="1738"/>
      <c r="R10" s="1738"/>
      <c r="S10" s="1738"/>
      <c r="T10" s="1738"/>
      <c r="U10" s="1738"/>
      <c r="V10" s="1739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</row>
    <row r="11" spans="2:35" ht="9.75" customHeight="1">
      <c r="B11" s="1728" t="s">
        <v>88</v>
      </c>
      <c r="C11" s="1735" t="s">
        <v>89</v>
      </c>
      <c r="D11" s="1735" t="s">
        <v>90</v>
      </c>
      <c r="E11" s="1735" t="s">
        <v>9</v>
      </c>
      <c r="F11" s="1735" t="s">
        <v>79</v>
      </c>
      <c r="G11" s="1741" t="s">
        <v>5</v>
      </c>
      <c r="H11" s="1691" t="s">
        <v>89</v>
      </c>
      <c r="I11" s="1691" t="s">
        <v>90</v>
      </c>
      <c r="J11" s="1691" t="s">
        <v>9</v>
      </c>
      <c r="K11" s="1693" t="s">
        <v>79</v>
      </c>
      <c r="L11" s="132"/>
      <c r="M11" s="1728" t="s">
        <v>88</v>
      </c>
      <c r="N11" s="1735" t="s">
        <v>89</v>
      </c>
      <c r="O11" s="1735" t="s">
        <v>90</v>
      </c>
      <c r="P11" s="1735" t="s">
        <v>9</v>
      </c>
      <c r="Q11" s="1735" t="s">
        <v>79</v>
      </c>
      <c r="R11" s="1741" t="s">
        <v>5</v>
      </c>
      <c r="S11" s="1691" t="s">
        <v>89</v>
      </c>
      <c r="T11" s="1691" t="s">
        <v>90</v>
      </c>
      <c r="U11" s="1691" t="s">
        <v>9</v>
      </c>
      <c r="V11" s="1693" t="s">
        <v>79</v>
      </c>
      <c r="W11" s="132"/>
      <c r="X11" s="1772" t="s">
        <v>266</v>
      </c>
      <c r="Y11" s="1773"/>
      <c r="Z11" s="1773"/>
      <c r="AA11" s="1773"/>
      <c r="AB11" s="1773"/>
      <c r="AC11" s="1773"/>
      <c r="AD11" s="1774"/>
      <c r="AE11" s="132"/>
      <c r="AF11" s="132"/>
      <c r="AG11" s="132"/>
      <c r="AH11" s="132"/>
      <c r="AI11" s="132"/>
    </row>
    <row r="12" spans="2:35" ht="7.5" customHeight="1" thickBot="1">
      <c r="B12" s="1729"/>
      <c r="C12" s="1736"/>
      <c r="D12" s="1736"/>
      <c r="E12" s="1736"/>
      <c r="F12" s="1736"/>
      <c r="G12" s="1742"/>
      <c r="H12" s="1692"/>
      <c r="I12" s="1692"/>
      <c r="J12" s="1692"/>
      <c r="K12" s="1694"/>
      <c r="L12" s="131"/>
      <c r="M12" s="1729"/>
      <c r="N12" s="1736"/>
      <c r="O12" s="1736"/>
      <c r="P12" s="1736"/>
      <c r="Q12" s="1736"/>
      <c r="R12" s="1742"/>
      <c r="S12" s="1692"/>
      <c r="T12" s="1692"/>
      <c r="U12" s="1692"/>
      <c r="V12" s="1694"/>
      <c r="W12" s="132"/>
      <c r="X12" s="1775"/>
      <c r="Y12" s="1776"/>
      <c r="Z12" s="1776"/>
      <c r="AA12" s="1776"/>
      <c r="AB12" s="1776"/>
      <c r="AC12" s="1776"/>
      <c r="AD12" s="1777"/>
      <c r="AE12" s="132"/>
      <c r="AF12" s="132"/>
      <c r="AG12" s="132"/>
      <c r="AH12" s="132"/>
      <c r="AI12" s="132"/>
    </row>
    <row r="13" spans="2:35" ht="18" customHeight="1">
      <c r="B13" s="1699" t="str">
        <f>Zap_1_PC_Tu_Vpisovť_Mená!$B$8</f>
        <v>a1a</v>
      </c>
      <c r="C13" s="133">
        <f>Opr_Set_Bod!D10</f>
        <v>0</v>
      </c>
      <c r="D13" s="133">
        <f>SUM(G13-C13)</f>
        <v>0</v>
      </c>
      <c r="E13" s="133">
        <f>Opr_Set_Bod!E10</f>
        <v>0</v>
      </c>
      <c r="F13" s="657">
        <f>Opr_Set_Bod!G10</f>
        <v>3</v>
      </c>
      <c r="G13" s="192">
        <f>Opr_Set_Bod!F10</f>
        <v>0</v>
      </c>
      <c r="H13" s="1697">
        <f>SUM(C13:C16)</f>
        <v>0</v>
      </c>
      <c r="I13" s="1697">
        <f>SUM(D13:D16)</f>
        <v>0</v>
      </c>
      <c r="J13" s="1697">
        <f>SUM(E13:E16)</f>
        <v>0</v>
      </c>
      <c r="K13" s="1733">
        <f>SUM(F13:F16)</f>
        <v>12</v>
      </c>
      <c r="L13" s="131"/>
      <c r="M13" s="1699" t="str">
        <f>Zap_1_PC_Tu_Vpisovť_Mená!$B$19</f>
        <v>b1</v>
      </c>
      <c r="N13" s="133">
        <f>Opr_Set_Bod!L10</f>
        <v>0</v>
      </c>
      <c r="O13" s="133">
        <f>SUM(R13-N13)</f>
        <v>0</v>
      </c>
      <c r="P13" s="133">
        <f>Opr_Set_Bod!M10</f>
        <v>0</v>
      </c>
      <c r="Q13" s="657">
        <f>Opr_Set_Bod!O10</f>
        <v>3</v>
      </c>
      <c r="R13" s="335">
        <f>Opr_Set_Bod!N10</f>
        <v>0</v>
      </c>
      <c r="S13" s="1697">
        <f>SUM(N13:N16)</f>
        <v>0</v>
      </c>
      <c r="T13" s="1697">
        <f>SUM(O13:O16)</f>
        <v>0</v>
      </c>
      <c r="U13" s="1697">
        <f>SUM(P13:P16)</f>
        <v>0</v>
      </c>
      <c r="V13" s="1733">
        <f>SUM(Q13:Q16)</f>
        <v>12</v>
      </c>
      <c r="W13" s="132"/>
      <c r="X13" s="1775"/>
      <c r="Y13" s="1776"/>
      <c r="Z13" s="1776"/>
      <c r="AA13" s="1776"/>
      <c r="AB13" s="1776"/>
      <c r="AC13" s="1776"/>
      <c r="AD13" s="1777"/>
      <c r="AE13" s="132"/>
      <c r="AF13" s="132"/>
      <c r="AG13" s="132"/>
      <c r="AH13" s="132"/>
      <c r="AI13" s="132"/>
    </row>
    <row r="14" spans="2:35" ht="18" customHeight="1">
      <c r="B14" s="1700"/>
      <c r="C14" s="134">
        <f>Opr_Set_Bod!D11</f>
        <v>0</v>
      </c>
      <c r="D14" s="134">
        <f>SUM(G14-C14)</f>
        <v>0</v>
      </c>
      <c r="E14" s="134">
        <f>Opr_Set_Bod!E11</f>
        <v>0</v>
      </c>
      <c r="F14" s="658">
        <f>Opr_Set_Bod!G11</f>
        <v>3</v>
      </c>
      <c r="G14" s="193">
        <f>Opr_Set_Bod!F11</f>
        <v>0</v>
      </c>
      <c r="H14" s="1698"/>
      <c r="I14" s="1698"/>
      <c r="J14" s="1698"/>
      <c r="K14" s="1734"/>
      <c r="L14" s="131"/>
      <c r="M14" s="1700"/>
      <c r="N14" s="134">
        <f>Opr_Set_Bod!L11</f>
        <v>0</v>
      </c>
      <c r="O14" s="134">
        <f>SUM(R14-N14)</f>
        <v>0</v>
      </c>
      <c r="P14" s="134">
        <f>Opr_Set_Bod!M11</f>
        <v>0</v>
      </c>
      <c r="Q14" s="658">
        <f>Opr_Set_Bod!O11</f>
        <v>3</v>
      </c>
      <c r="R14" s="336">
        <f>Opr_Set_Bod!N11</f>
        <v>0</v>
      </c>
      <c r="S14" s="1698"/>
      <c r="T14" s="1698"/>
      <c r="U14" s="1698"/>
      <c r="V14" s="1734"/>
      <c r="W14" s="132"/>
      <c r="X14" s="1073" t="s">
        <v>342</v>
      </c>
      <c r="Y14" s="1074"/>
      <c r="Z14" s="1074"/>
      <c r="AA14" s="1074"/>
      <c r="AB14" s="1074"/>
      <c r="AC14" s="1074"/>
      <c r="AD14" s="1075"/>
      <c r="AE14" s="132"/>
      <c r="AF14" s="132"/>
      <c r="AG14" s="132"/>
      <c r="AH14" s="132"/>
      <c r="AI14" s="132"/>
    </row>
    <row r="15" spans="2:35" ht="18" customHeight="1">
      <c r="B15" s="1700"/>
      <c r="C15" s="134">
        <f>Opr_Set_Bod!D12</f>
        <v>0</v>
      </c>
      <c r="D15" s="134">
        <f aca="true" t="shared" si="0" ref="D15:D28">SUM(G15-C15)</f>
        <v>0</v>
      </c>
      <c r="E15" s="134">
        <f>Opr_Set_Bod!E12</f>
        <v>0</v>
      </c>
      <c r="F15" s="658">
        <f>Opr_Set_Bod!G12</f>
        <v>3</v>
      </c>
      <c r="G15" s="193">
        <f>Opr_Set_Bod!F12</f>
        <v>0</v>
      </c>
      <c r="H15" s="1707">
        <f>SUM(H13:I14)</f>
        <v>0</v>
      </c>
      <c r="I15" s="1707"/>
      <c r="J15" s="1707"/>
      <c r="K15" s="1708"/>
      <c r="L15" s="131"/>
      <c r="M15" s="1700"/>
      <c r="N15" s="134">
        <f>Opr_Set_Bod!L12</f>
        <v>0</v>
      </c>
      <c r="O15" s="134">
        <f aca="true" t="shared" si="1" ref="O15:O28">SUM(R15-N15)</f>
        <v>0</v>
      </c>
      <c r="P15" s="134">
        <f>Opr_Set_Bod!M12</f>
        <v>0</v>
      </c>
      <c r="Q15" s="658">
        <f>Opr_Set_Bod!O12</f>
        <v>3</v>
      </c>
      <c r="R15" s="336">
        <f>Opr_Set_Bod!N12</f>
        <v>0</v>
      </c>
      <c r="S15" s="1707">
        <f>SUM(S13:T14)</f>
        <v>0</v>
      </c>
      <c r="T15" s="1707"/>
      <c r="U15" s="1707"/>
      <c r="V15" s="1708"/>
      <c r="W15" s="132"/>
      <c r="X15" s="1073"/>
      <c r="Y15" s="1074"/>
      <c r="Z15" s="1074"/>
      <c r="AA15" s="1074"/>
      <c r="AB15" s="1074"/>
      <c r="AC15" s="1074"/>
      <c r="AD15" s="1075"/>
      <c r="AE15" s="132"/>
      <c r="AF15" s="132"/>
      <c r="AG15" s="132"/>
      <c r="AH15" s="132"/>
      <c r="AI15" s="132"/>
    </row>
    <row r="16" spans="2:35" ht="18" customHeight="1" thickBot="1">
      <c r="B16" s="653">
        <f>Zap_1_PC_Tu_Vpisovť_Mená!$E$8</f>
        <v>0</v>
      </c>
      <c r="C16" s="135">
        <f>Opr_Set_Bod!D13</f>
        <v>0</v>
      </c>
      <c r="D16" s="134">
        <f t="shared" si="0"/>
        <v>0</v>
      </c>
      <c r="E16" s="135">
        <f>Opr_Set_Bod!E13</f>
        <v>0</v>
      </c>
      <c r="F16" s="659">
        <f>Opr_Set_Bod!G13</f>
        <v>3</v>
      </c>
      <c r="G16" s="194">
        <f>Opr_Set_Bod!F13</f>
        <v>0</v>
      </c>
      <c r="H16" s="1709"/>
      <c r="I16" s="1709"/>
      <c r="J16" s="1709"/>
      <c r="K16" s="1710"/>
      <c r="L16" s="131"/>
      <c r="M16" s="653">
        <f>Zap_1_PC_Tu_Vpisovť_Mená!$E$19</f>
        <v>0</v>
      </c>
      <c r="N16" s="135">
        <f>Opr_Set_Bod!L13</f>
        <v>0</v>
      </c>
      <c r="O16" s="134">
        <f t="shared" si="1"/>
        <v>0</v>
      </c>
      <c r="P16" s="135">
        <f>Opr_Set_Bod!M13</f>
        <v>0</v>
      </c>
      <c r="Q16" s="659">
        <f>Opr_Set_Bod!O13</f>
        <v>3</v>
      </c>
      <c r="R16" s="337">
        <f>Opr_Set_Bod!N13</f>
        <v>0</v>
      </c>
      <c r="S16" s="1709"/>
      <c r="T16" s="1709"/>
      <c r="U16" s="1709"/>
      <c r="V16" s="1710"/>
      <c r="W16" s="132"/>
      <c r="X16" s="1073" t="s">
        <v>341</v>
      </c>
      <c r="Y16" s="1074"/>
      <c r="Z16" s="1074"/>
      <c r="AA16" s="1074"/>
      <c r="AB16" s="1074"/>
      <c r="AC16" s="1074"/>
      <c r="AD16" s="1075"/>
      <c r="AE16" s="132"/>
      <c r="AF16" s="132"/>
      <c r="AG16" s="132"/>
      <c r="AH16" s="132"/>
      <c r="AI16" s="132"/>
    </row>
    <row r="17" spans="2:35" ht="18" customHeight="1" thickBot="1">
      <c r="B17" s="1754" t="str">
        <f>Zap_1_PC_Tu_Vpisovť_Mená!$B$10</f>
        <v>a2</v>
      </c>
      <c r="C17" s="133">
        <f>Opr_Set_Bod!L40</f>
        <v>0</v>
      </c>
      <c r="D17" s="133">
        <f t="shared" si="0"/>
        <v>0</v>
      </c>
      <c r="E17" s="133">
        <f>Opr_Set_Bod!M40</f>
        <v>0</v>
      </c>
      <c r="F17" s="657">
        <f>Opr_Set_Bod!O40</f>
        <v>3</v>
      </c>
      <c r="G17" s="192">
        <f>Opr_Set_Bod!N40</f>
        <v>0</v>
      </c>
      <c r="H17" s="1697">
        <f>SUM(C17:C20)</f>
        <v>0</v>
      </c>
      <c r="I17" s="1697">
        <f>SUM(D17:D20)</f>
        <v>0</v>
      </c>
      <c r="J17" s="1697">
        <f>SUM(E17:E20)</f>
        <v>0</v>
      </c>
      <c r="K17" s="1733">
        <f>SUM(F17:F20)</f>
        <v>12</v>
      </c>
      <c r="L17" s="131"/>
      <c r="M17" s="1699" t="str">
        <f>Zap_1_PC_Tu_Vpisovť_Mená!$B$21</f>
        <v>b2</v>
      </c>
      <c r="N17" s="133">
        <f>Opr_Set_Bod!D50</f>
        <v>0</v>
      </c>
      <c r="O17" s="133">
        <f t="shared" si="1"/>
        <v>0</v>
      </c>
      <c r="P17" s="133">
        <f>Opr_Set_Bod!E50</f>
        <v>0</v>
      </c>
      <c r="Q17" s="657">
        <f>Opr_Set_Bod!G50</f>
        <v>3</v>
      </c>
      <c r="R17" s="335">
        <f>Opr_Set_Bod!F50</f>
        <v>0</v>
      </c>
      <c r="S17" s="1697">
        <f>SUM(N17:N20)</f>
        <v>0</v>
      </c>
      <c r="T17" s="1697">
        <f>SUM(O17:O20)</f>
        <v>0</v>
      </c>
      <c r="U17" s="1697">
        <f>SUM(P17:P20)</f>
        <v>0</v>
      </c>
      <c r="V17" s="1733">
        <f>SUM(Q17:Q20)</f>
        <v>12</v>
      </c>
      <c r="W17" s="132"/>
      <c r="X17" s="1076"/>
      <c r="Y17" s="1077"/>
      <c r="Z17" s="1077"/>
      <c r="AA17" s="1077"/>
      <c r="AB17" s="1077"/>
      <c r="AC17" s="1077"/>
      <c r="AD17" s="1078"/>
      <c r="AE17" s="132"/>
      <c r="AF17" s="132"/>
      <c r="AG17" s="132"/>
      <c r="AH17" s="132"/>
      <c r="AI17" s="132"/>
    </row>
    <row r="18" spans="2:35" ht="18" customHeight="1">
      <c r="B18" s="1755"/>
      <c r="C18" s="134">
        <f>Opr_Set_Bod!L41</f>
        <v>0</v>
      </c>
      <c r="D18" s="134">
        <f t="shared" si="0"/>
        <v>0</v>
      </c>
      <c r="E18" s="134">
        <f>Opr_Set_Bod!M41</f>
        <v>0</v>
      </c>
      <c r="F18" s="658">
        <f>Opr_Set_Bod!O41</f>
        <v>3</v>
      </c>
      <c r="G18" s="193">
        <f>Opr_Set_Bod!N41</f>
        <v>0</v>
      </c>
      <c r="H18" s="1698"/>
      <c r="I18" s="1698"/>
      <c r="J18" s="1698"/>
      <c r="K18" s="1734"/>
      <c r="L18" s="131"/>
      <c r="M18" s="1700"/>
      <c r="N18" s="134">
        <f>Opr_Set_Bod!D51</f>
        <v>0</v>
      </c>
      <c r="O18" s="134">
        <f t="shared" si="1"/>
        <v>0</v>
      </c>
      <c r="P18" s="134">
        <f>Opr_Set_Bod!E51</f>
        <v>0</v>
      </c>
      <c r="Q18" s="658">
        <f>Opr_Set_Bod!G51</f>
        <v>3</v>
      </c>
      <c r="R18" s="336">
        <f>Opr_Set_Bod!F51</f>
        <v>0</v>
      </c>
      <c r="S18" s="1698"/>
      <c r="T18" s="1698"/>
      <c r="U18" s="1698"/>
      <c r="V18" s="1734"/>
      <c r="W18" s="132"/>
      <c r="X18" s="1070" t="s">
        <v>343</v>
      </c>
      <c r="Y18" s="1071"/>
      <c r="Z18" s="1071"/>
      <c r="AA18" s="1071"/>
      <c r="AB18" s="1071"/>
      <c r="AC18" s="1071"/>
      <c r="AD18" s="1072"/>
      <c r="AE18" s="132"/>
      <c r="AF18" s="132"/>
      <c r="AG18" s="132"/>
      <c r="AH18" s="132"/>
      <c r="AI18" s="132"/>
    </row>
    <row r="19" spans="2:35" ht="18" customHeight="1" thickBot="1">
      <c r="B19" s="1755"/>
      <c r="C19" s="134">
        <f>Opr_Set_Bod!L42</f>
        <v>0</v>
      </c>
      <c r="D19" s="134">
        <f t="shared" si="0"/>
        <v>0</v>
      </c>
      <c r="E19" s="134">
        <f>Opr_Set_Bod!M42</f>
        <v>0</v>
      </c>
      <c r="F19" s="658">
        <f>Opr_Set_Bod!O42</f>
        <v>3</v>
      </c>
      <c r="G19" s="193">
        <f>Opr_Set_Bod!N42</f>
        <v>0</v>
      </c>
      <c r="H19" s="1707">
        <f>SUM(H17:I18)</f>
        <v>0</v>
      </c>
      <c r="I19" s="1707"/>
      <c r="J19" s="1707"/>
      <c r="K19" s="1708"/>
      <c r="L19" s="131"/>
      <c r="M19" s="1700"/>
      <c r="N19" s="134">
        <f>Opr_Set_Bod!D52</f>
        <v>0</v>
      </c>
      <c r="O19" s="134">
        <f t="shared" si="1"/>
        <v>0</v>
      </c>
      <c r="P19" s="134">
        <f>Opr_Set_Bod!E52</f>
        <v>0</v>
      </c>
      <c r="Q19" s="658">
        <f>Opr_Set_Bod!G52</f>
        <v>3</v>
      </c>
      <c r="R19" s="336">
        <f>Opr_Set_Bod!F52</f>
        <v>0</v>
      </c>
      <c r="S19" s="1707">
        <f>SUM(S17:T18)</f>
        <v>0</v>
      </c>
      <c r="T19" s="1707"/>
      <c r="U19" s="1707"/>
      <c r="V19" s="1708"/>
      <c r="W19" s="132"/>
      <c r="X19" s="1076"/>
      <c r="Y19" s="1077"/>
      <c r="Z19" s="1077"/>
      <c r="AA19" s="1077"/>
      <c r="AB19" s="1077"/>
      <c r="AC19" s="1077"/>
      <c r="AD19" s="1078"/>
      <c r="AE19" s="132"/>
      <c r="AF19" s="132"/>
      <c r="AG19" s="132"/>
      <c r="AH19" s="132"/>
      <c r="AI19" s="132"/>
    </row>
    <row r="20" spans="2:35" ht="18" customHeight="1" thickBot="1">
      <c r="B20" s="653">
        <f>Zap_1_PC_Tu_Vpisovť_Mená!$E$10</f>
        <v>0</v>
      </c>
      <c r="C20" s="135">
        <f>Opr_Set_Bod!L43</f>
        <v>0</v>
      </c>
      <c r="D20" s="135">
        <f t="shared" si="0"/>
        <v>0</v>
      </c>
      <c r="E20" s="135">
        <f>Opr_Set_Bod!M43</f>
        <v>0</v>
      </c>
      <c r="F20" s="659">
        <f>Opr_Set_Bod!O43</f>
        <v>3</v>
      </c>
      <c r="G20" s="194">
        <f>Opr_Set_Bod!N43</f>
        <v>0</v>
      </c>
      <c r="H20" s="1709"/>
      <c r="I20" s="1709"/>
      <c r="J20" s="1709"/>
      <c r="K20" s="1710"/>
      <c r="L20" s="131"/>
      <c r="M20" s="653">
        <f>Zap_1_PC_Tu_Vpisovť_Mená!$E$21</f>
        <v>0</v>
      </c>
      <c r="N20" s="135">
        <f>Opr_Set_Bod!D53</f>
        <v>0</v>
      </c>
      <c r="O20" s="135">
        <f t="shared" si="1"/>
        <v>0</v>
      </c>
      <c r="P20" s="135">
        <f>Opr_Set_Bod!E53</f>
        <v>0</v>
      </c>
      <c r="Q20" s="659">
        <f>Opr_Set_Bod!G53</f>
        <v>3</v>
      </c>
      <c r="R20" s="337">
        <f>Opr_Set_Bod!F53</f>
        <v>0</v>
      </c>
      <c r="S20" s="1709"/>
      <c r="T20" s="1709"/>
      <c r="U20" s="1709"/>
      <c r="V20" s="1710"/>
      <c r="W20" s="132"/>
      <c r="X20" s="1070" t="s">
        <v>344</v>
      </c>
      <c r="Y20" s="1071"/>
      <c r="Z20" s="1071"/>
      <c r="AA20" s="1071"/>
      <c r="AB20" s="1071"/>
      <c r="AC20" s="1071"/>
      <c r="AD20" s="1072"/>
      <c r="AE20" s="132"/>
      <c r="AF20" s="132"/>
      <c r="AG20" s="132"/>
      <c r="AH20" s="132"/>
      <c r="AI20" s="132"/>
    </row>
    <row r="21" spans="2:35" ht="18" customHeight="1" thickBot="1">
      <c r="B21" s="1699" t="str">
        <f>Zap_1_PC_Tu_Vpisovť_Mená!$B$12</f>
        <v>a3</v>
      </c>
      <c r="C21" s="133">
        <f>Opr_Set_Bod!D80</f>
        <v>0</v>
      </c>
      <c r="D21" s="134">
        <f t="shared" si="0"/>
        <v>0</v>
      </c>
      <c r="E21" s="133">
        <f>Opr_Set_Bod!E80</f>
        <v>0</v>
      </c>
      <c r="F21" s="657">
        <f>Opr_Set_Bod!G80</f>
        <v>3</v>
      </c>
      <c r="G21" s="192">
        <f>Opr_Set_Bod!F80</f>
        <v>0</v>
      </c>
      <c r="H21" s="1697">
        <f>SUM(C21:C24)</f>
        <v>0</v>
      </c>
      <c r="I21" s="1697">
        <f>SUM(D21:D24)</f>
        <v>0</v>
      </c>
      <c r="J21" s="1697">
        <f>SUM(E21:E24)</f>
        <v>0</v>
      </c>
      <c r="K21" s="1733">
        <f>SUM(F21:F24)</f>
        <v>12</v>
      </c>
      <c r="L21" s="131"/>
      <c r="M21" s="1699" t="str">
        <f>Zap_1_PC_Tu_Vpisovť_Mená!$B$23</f>
        <v>b3</v>
      </c>
      <c r="N21" s="133">
        <f>Opr_Set_Bod!L80</f>
        <v>0</v>
      </c>
      <c r="O21" s="134">
        <f t="shared" si="1"/>
        <v>0</v>
      </c>
      <c r="P21" s="133">
        <f>Opr_Set_Bod!M80</f>
        <v>0</v>
      </c>
      <c r="Q21" s="657">
        <f>Opr_Set_Bod!O80</f>
        <v>3</v>
      </c>
      <c r="R21" s="335">
        <f>Opr_Set_Bod!N80</f>
        <v>0</v>
      </c>
      <c r="S21" s="1697">
        <f>SUM(N21:N24)</f>
        <v>0</v>
      </c>
      <c r="T21" s="1697">
        <f>SUM(O21:O24)</f>
        <v>0</v>
      </c>
      <c r="U21" s="1697">
        <f>SUM(P21:P24)</f>
        <v>0</v>
      </c>
      <c r="V21" s="1733">
        <f>SUM(Q21:Q24)</f>
        <v>12</v>
      </c>
      <c r="W21" s="132"/>
      <c r="X21" s="1076"/>
      <c r="Y21" s="1077"/>
      <c r="Z21" s="1077"/>
      <c r="AA21" s="1077"/>
      <c r="AB21" s="1077"/>
      <c r="AC21" s="1077"/>
      <c r="AD21" s="1078"/>
      <c r="AE21" s="132"/>
      <c r="AF21" s="132"/>
      <c r="AG21" s="132"/>
      <c r="AH21" s="132"/>
      <c r="AI21" s="132"/>
    </row>
    <row r="22" spans="2:35" ht="18" customHeight="1">
      <c r="B22" s="1700"/>
      <c r="C22" s="134">
        <f>Opr_Set_Bod!D81</f>
        <v>0</v>
      </c>
      <c r="D22" s="134">
        <f t="shared" si="0"/>
        <v>0</v>
      </c>
      <c r="E22" s="134">
        <f>Opr_Set_Bod!E81</f>
        <v>0</v>
      </c>
      <c r="F22" s="658">
        <f>Opr_Set_Bod!G81</f>
        <v>3</v>
      </c>
      <c r="G22" s="193">
        <f>Opr_Set_Bod!F81</f>
        <v>0</v>
      </c>
      <c r="H22" s="1698"/>
      <c r="I22" s="1698"/>
      <c r="J22" s="1698"/>
      <c r="K22" s="1734"/>
      <c r="L22" s="131"/>
      <c r="M22" s="1700"/>
      <c r="N22" s="134">
        <f>Opr_Set_Bod!L81</f>
        <v>0</v>
      </c>
      <c r="O22" s="134">
        <f t="shared" si="1"/>
        <v>0</v>
      </c>
      <c r="P22" s="134">
        <f>Opr_Set_Bod!M81</f>
        <v>0</v>
      </c>
      <c r="Q22" s="658">
        <f>Opr_Set_Bod!O81</f>
        <v>3</v>
      </c>
      <c r="R22" s="336">
        <f>Opr_Set_Bod!N81</f>
        <v>0</v>
      </c>
      <c r="S22" s="1698"/>
      <c r="T22" s="1698"/>
      <c r="U22" s="1698"/>
      <c r="V22" s="1734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</row>
    <row r="23" spans="2:35" ht="18" customHeight="1">
      <c r="B23" s="1700"/>
      <c r="C23" s="134">
        <f>Opr_Set_Bod!D82</f>
        <v>0</v>
      </c>
      <c r="D23" s="134">
        <f t="shared" si="0"/>
        <v>0</v>
      </c>
      <c r="E23" s="134">
        <f>Opr_Set_Bod!E82</f>
        <v>0</v>
      </c>
      <c r="F23" s="658">
        <f>Opr_Set_Bod!G82</f>
        <v>3</v>
      </c>
      <c r="G23" s="193">
        <f>Opr_Set_Bod!F82</f>
        <v>0</v>
      </c>
      <c r="H23" s="1707">
        <f>SUM(H21:I22)</f>
        <v>0</v>
      </c>
      <c r="I23" s="1707"/>
      <c r="J23" s="1707"/>
      <c r="K23" s="1708"/>
      <c r="L23" s="131"/>
      <c r="M23" s="1700"/>
      <c r="N23" s="134">
        <f>Opr_Set_Bod!L82</f>
        <v>0</v>
      </c>
      <c r="O23" s="134">
        <f t="shared" si="1"/>
        <v>0</v>
      </c>
      <c r="P23" s="134">
        <f>Opr_Set_Bod!M82</f>
        <v>0</v>
      </c>
      <c r="Q23" s="658">
        <f>Opr_Set_Bod!O82</f>
        <v>3</v>
      </c>
      <c r="R23" s="336">
        <f>Opr_Set_Bod!N82</f>
        <v>0</v>
      </c>
      <c r="S23" s="1707">
        <f>SUM(S21:T22)</f>
        <v>0</v>
      </c>
      <c r="T23" s="1707"/>
      <c r="U23" s="1707"/>
      <c r="V23" s="1708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</row>
    <row r="24" spans="2:35" ht="18" customHeight="1" thickBot="1">
      <c r="B24" s="653">
        <f>Zap_1_PC_Tu_Vpisovť_Mená!$E$12</f>
        <v>0</v>
      </c>
      <c r="C24" s="135">
        <f>Opr_Set_Bod!D83</f>
        <v>0</v>
      </c>
      <c r="D24" s="135">
        <f t="shared" si="0"/>
        <v>0</v>
      </c>
      <c r="E24" s="135">
        <f>Opr_Set_Bod!E83</f>
        <v>0</v>
      </c>
      <c r="F24" s="659">
        <f>Opr_Set_Bod!G83</f>
        <v>3</v>
      </c>
      <c r="G24" s="194">
        <f>Opr_Set_Bod!F83</f>
        <v>0</v>
      </c>
      <c r="H24" s="1709"/>
      <c r="I24" s="1709"/>
      <c r="J24" s="1709"/>
      <c r="K24" s="1710"/>
      <c r="L24" s="131"/>
      <c r="M24" s="653">
        <f>Zap_1_PC_Tu_Vpisovť_Mená!$E$23</f>
        <v>0</v>
      </c>
      <c r="N24" s="135">
        <f>Opr_Set_Bod!L83</f>
        <v>0</v>
      </c>
      <c r="O24" s="134">
        <f t="shared" si="1"/>
        <v>0</v>
      </c>
      <c r="P24" s="135">
        <f>Opr_Set_Bod!M83</f>
        <v>0</v>
      </c>
      <c r="Q24" s="659">
        <f>Opr_Set_Bod!O83</f>
        <v>3</v>
      </c>
      <c r="R24" s="337">
        <f>Opr_Set_Bod!N83</f>
        <v>0</v>
      </c>
      <c r="S24" s="1709"/>
      <c r="T24" s="1709"/>
      <c r="U24" s="1709"/>
      <c r="V24" s="1710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</row>
    <row r="25" spans="2:35" ht="18" customHeight="1">
      <c r="B25" s="1699" t="str">
        <f>Zap_1_PC_Tu_Vpisovť_Mená!$B$14</f>
        <v>a4</v>
      </c>
      <c r="C25" s="133">
        <f>Opr_Set_Bod!L110</f>
        <v>0</v>
      </c>
      <c r="D25" s="134">
        <f t="shared" si="0"/>
        <v>0</v>
      </c>
      <c r="E25" s="133">
        <f>Opr_Set_Bod!M110</f>
        <v>0</v>
      </c>
      <c r="F25" s="657">
        <f>Opr_Set_Bod!O110</f>
        <v>3</v>
      </c>
      <c r="G25" s="192">
        <f>Opr_Set_Bod!N110</f>
        <v>0</v>
      </c>
      <c r="H25" s="1697">
        <f>SUM(C25:C28)</f>
        <v>0</v>
      </c>
      <c r="I25" s="1697">
        <f>SUM(D25:D28)</f>
        <v>0</v>
      </c>
      <c r="J25" s="1697">
        <f>SUM(E25:E28)</f>
        <v>0</v>
      </c>
      <c r="K25" s="1733">
        <f>SUM(F25:F28)</f>
        <v>12</v>
      </c>
      <c r="L25" s="131"/>
      <c r="M25" s="1699" t="str">
        <f>Zap_1_PC_Tu_Vpisovť_Mená!$B$25</f>
        <v>b4</v>
      </c>
      <c r="N25" s="133">
        <f>Opr_Set_Bod!D100</f>
        <v>0</v>
      </c>
      <c r="O25" s="133">
        <f t="shared" si="1"/>
        <v>0</v>
      </c>
      <c r="P25" s="133">
        <f>Opr_Set_Bod!E100</f>
        <v>0</v>
      </c>
      <c r="Q25" s="657">
        <f>Opr_Set_Bod!G100</f>
        <v>3</v>
      </c>
      <c r="R25" s="335">
        <f>Opr_Set_Bod!F100</f>
        <v>0</v>
      </c>
      <c r="S25" s="1697">
        <f>SUM(N25:N28)</f>
        <v>0</v>
      </c>
      <c r="T25" s="1697">
        <f>SUM(O25:O28)</f>
        <v>0</v>
      </c>
      <c r="U25" s="1697">
        <f>SUM(P25:P28)</f>
        <v>0</v>
      </c>
      <c r="V25" s="1733">
        <f>SUM(Q25:Q28)</f>
        <v>12</v>
      </c>
      <c r="W25" s="132"/>
      <c r="X25" s="132"/>
      <c r="Y25" s="132"/>
      <c r="Z25" s="229"/>
      <c r="AA25" s="229"/>
      <c r="AB25" s="229"/>
      <c r="AC25" s="229"/>
      <c r="AD25" s="132"/>
      <c r="AE25" s="132"/>
      <c r="AF25" s="132"/>
      <c r="AG25" s="132"/>
      <c r="AH25" s="132"/>
      <c r="AI25" s="132"/>
    </row>
    <row r="26" spans="2:35" ht="18" customHeight="1">
      <c r="B26" s="1700"/>
      <c r="C26" s="134">
        <f>Opr_Set_Bod!L111</f>
        <v>0</v>
      </c>
      <c r="D26" s="134">
        <f t="shared" si="0"/>
        <v>0</v>
      </c>
      <c r="E26" s="134">
        <f>Opr_Set_Bod!M111</f>
        <v>0</v>
      </c>
      <c r="F26" s="658">
        <f>Opr_Set_Bod!O111</f>
        <v>3</v>
      </c>
      <c r="G26" s="193">
        <f>Opr_Set_Bod!N111</f>
        <v>0</v>
      </c>
      <c r="H26" s="1698"/>
      <c r="I26" s="1698"/>
      <c r="J26" s="1698"/>
      <c r="K26" s="1734"/>
      <c r="L26" s="131"/>
      <c r="M26" s="1700"/>
      <c r="N26" s="134">
        <f>Opr_Set_Bod!D101</f>
        <v>0</v>
      </c>
      <c r="O26" s="134">
        <f t="shared" si="1"/>
        <v>0</v>
      </c>
      <c r="P26" s="134">
        <f>Opr_Set_Bod!E101</f>
        <v>0</v>
      </c>
      <c r="Q26" s="658">
        <f>Opr_Set_Bod!G101</f>
        <v>3</v>
      </c>
      <c r="R26" s="336">
        <f>Opr_Set_Bod!F101</f>
        <v>0</v>
      </c>
      <c r="S26" s="1698"/>
      <c r="T26" s="1698"/>
      <c r="U26" s="1698"/>
      <c r="V26" s="1734"/>
      <c r="W26" s="132"/>
      <c r="X26" s="132"/>
      <c r="Y26" s="132"/>
      <c r="Z26" s="229"/>
      <c r="AA26" s="229"/>
      <c r="AB26" s="229"/>
      <c r="AC26" s="229"/>
      <c r="AD26" s="132"/>
      <c r="AE26" s="132"/>
      <c r="AF26" s="132"/>
      <c r="AG26" s="132"/>
      <c r="AH26" s="132"/>
      <c r="AI26" s="132"/>
    </row>
    <row r="27" spans="2:35" ht="18" customHeight="1">
      <c r="B27" s="1700"/>
      <c r="C27" s="134">
        <f>Opr_Set_Bod!L112</f>
        <v>0</v>
      </c>
      <c r="D27" s="134">
        <f t="shared" si="0"/>
        <v>0</v>
      </c>
      <c r="E27" s="134">
        <f>Opr_Set_Bod!M112</f>
        <v>0</v>
      </c>
      <c r="F27" s="658">
        <f>Opr_Set_Bod!O112</f>
        <v>3</v>
      </c>
      <c r="G27" s="193">
        <f>Opr_Set_Bod!N112</f>
        <v>0</v>
      </c>
      <c r="H27" s="1707">
        <f>SUM(H25:I26)</f>
        <v>0</v>
      </c>
      <c r="I27" s="1707"/>
      <c r="J27" s="1707"/>
      <c r="K27" s="1708"/>
      <c r="L27" s="131"/>
      <c r="M27" s="1700"/>
      <c r="N27" s="134">
        <f>Opr_Set_Bod!D102</f>
        <v>0</v>
      </c>
      <c r="O27" s="134">
        <f t="shared" si="1"/>
        <v>0</v>
      </c>
      <c r="P27" s="134">
        <f>Opr_Set_Bod!E102</f>
        <v>0</v>
      </c>
      <c r="Q27" s="658">
        <f>Opr_Set_Bod!G102</f>
        <v>3</v>
      </c>
      <c r="R27" s="336">
        <f>Opr_Set_Bod!F102</f>
        <v>0</v>
      </c>
      <c r="S27" s="1707">
        <f>SUM(S25:T26)</f>
        <v>0</v>
      </c>
      <c r="T27" s="1707"/>
      <c r="U27" s="1707"/>
      <c r="V27" s="1708"/>
      <c r="W27" s="132"/>
      <c r="X27" s="132"/>
      <c r="Y27" s="132"/>
      <c r="Z27" s="229"/>
      <c r="AA27" s="229"/>
      <c r="AB27" s="229"/>
      <c r="AC27" s="229"/>
      <c r="AE27" s="132"/>
      <c r="AF27" s="132"/>
      <c r="AG27" s="132"/>
      <c r="AH27" s="132"/>
      <c r="AI27" s="132"/>
    </row>
    <row r="28" spans="2:35" ht="18" customHeight="1" thickBot="1">
      <c r="B28" s="654">
        <f>Zap_1_PC_Tu_Vpisovť_Mená!$E$14</f>
        <v>0</v>
      </c>
      <c r="C28" s="135">
        <f>Opr_Set_Bod!L113</f>
        <v>0</v>
      </c>
      <c r="D28" s="135">
        <f t="shared" si="0"/>
        <v>0</v>
      </c>
      <c r="E28" s="135">
        <f>Opr_Set_Bod!M113</f>
        <v>0</v>
      </c>
      <c r="F28" s="659">
        <f>Opr_Set_Bod!O113</f>
        <v>3</v>
      </c>
      <c r="G28" s="194">
        <f>Opr_Set_Bod!N113</f>
        <v>0</v>
      </c>
      <c r="H28" s="1709"/>
      <c r="I28" s="1709"/>
      <c r="J28" s="1709"/>
      <c r="K28" s="1710"/>
      <c r="L28" s="131"/>
      <c r="M28" s="654">
        <f>Zap_1_PC_Tu_Vpisovť_Mená!$E$25</f>
        <v>0</v>
      </c>
      <c r="N28" s="135">
        <f>Opr_Set_Bod!D103</f>
        <v>0</v>
      </c>
      <c r="O28" s="135">
        <f t="shared" si="1"/>
        <v>0</v>
      </c>
      <c r="P28" s="135">
        <f>Opr_Set_Bod!E103</f>
        <v>0</v>
      </c>
      <c r="Q28" s="659">
        <f>Opr_Set_Bod!G103</f>
        <v>3</v>
      </c>
      <c r="R28" s="337">
        <f>Opr_Set_Bod!F103</f>
        <v>0</v>
      </c>
      <c r="S28" s="1709"/>
      <c r="T28" s="1709"/>
      <c r="U28" s="1709"/>
      <c r="V28" s="1710"/>
      <c r="W28" s="132"/>
      <c r="X28" s="132"/>
      <c r="Y28" s="132"/>
      <c r="Z28" s="229"/>
      <c r="AA28" s="229"/>
      <c r="AB28" s="229"/>
      <c r="AC28" s="229"/>
      <c r="AE28" s="132"/>
      <c r="AF28" s="132"/>
      <c r="AG28" s="132"/>
      <c r="AH28" s="132"/>
      <c r="AI28" s="132"/>
    </row>
    <row r="29" spans="2:35" ht="15.75" customHeight="1" thickTop="1">
      <c r="B29" s="132"/>
      <c r="C29" s="1752" t="s">
        <v>42</v>
      </c>
      <c r="D29" s="1753"/>
      <c r="E29" s="1740" t="s">
        <v>3</v>
      </c>
      <c r="F29" s="1740"/>
      <c r="G29" s="138" t="s">
        <v>90</v>
      </c>
      <c r="H29" s="138" t="s">
        <v>9</v>
      </c>
      <c r="I29" s="652" t="s">
        <v>91</v>
      </c>
      <c r="J29" s="1753" t="s">
        <v>8</v>
      </c>
      <c r="K29" s="1757"/>
      <c r="L29" s="132"/>
      <c r="M29" s="132"/>
      <c r="N29" s="1752" t="s">
        <v>42</v>
      </c>
      <c r="O29" s="1753"/>
      <c r="P29" s="1740" t="s">
        <v>3</v>
      </c>
      <c r="Q29" s="1740"/>
      <c r="R29" s="138" t="s">
        <v>90</v>
      </c>
      <c r="S29" s="138" t="s">
        <v>9</v>
      </c>
      <c r="T29" s="138" t="s">
        <v>91</v>
      </c>
      <c r="U29" s="1740" t="s">
        <v>8</v>
      </c>
      <c r="V29" s="1756"/>
      <c r="W29" s="132"/>
      <c r="X29" s="132"/>
      <c r="Y29" s="132"/>
      <c r="Z29" s="229"/>
      <c r="AA29" s="229"/>
      <c r="AB29" s="229"/>
      <c r="AC29" s="229"/>
      <c r="AE29" s="132"/>
      <c r="AF29" s="132"/>
      <c r="AG29" s="132"/>
      <c r="AH29" s="132"/>
      <c r="AI29" s="132"/>
    </row>
    <row r="30" spans="2:35" ht="13.5" customHeight="1">
      <c r="B30" s="132"/>
      <c r="C30" s="1745">
        <f>SUM(H15,H19,H23,H27)</f>
        <v>0</v>
      </c>
      <c r="D30" s="1746"/>
      <c r="E30" s="1714">
        <f>SUM(H13,H17,H21,H25)</f>
        <v>0</v>
      </c>
      <c r="F30" s="1714"/>
      <c r="G30" s="1714">
        <f>SUM(I13,I17,I21,I25)</f>
        <v>0</v>
      </c>
      <c r="H30" s="1749">
        <f>SUM(J13,J17,J21,J25)</f>
        <v>0</v>
      </c>
      <c r="I30" s="1720">
        <f>SUM(K13,K17,K21,K25)</f>
        <v>48</v>
      </c>
      <c r="J30" s="1716" t="str">
        <f>Jednoduchý_zápis!$J$16</f>
        <v>1</v>
      </c>
      <c r="K30" s="1717"/>
      <c r="L30" s="132"/>
      <c r="M30" s="132"/>
      <c r="N30" s="1745">
        <f>SUM(S15,S19,S23,S27)</f>
        <v>0</v>
      </c>
      <c r="O30" s="1746"/>
      <c r="P30" s="1714">
        <f>SUM(S13,S17,S21,S25)</f>
        <v>0</v>
      </c>
      <c r="Q30" s="1714"/>
      <c r="R30" s="1714">
        <f>SUM(T13,T17,T21,T25)</f>
        <v>0</v>
      </c>
      <c r="S30" s="1749">
        <f>SUM(U13,U17,U21,U25)</f>
        <v>0</v>
      </c>
      <c r="T30" s="1720">
        <f>SUM(V13,V17,V21,V25)</f>
        <v>48</v>
      </c>
      <c r="U30" s="1716" t="str">
        <f>Jednoduchý_zápis!$J$29</f>
        <v>1</v>
      </c>
      <c r="V30" s="1717"/>
      <c r="W30" s="132"/>
      <c r="X30" s="132"/>
      <c r="Y30" s="132"/>
      <c r="Z30" s="229"/>
      <c r="AA30" s="229"/>
      <c r="AB30" s="229"/>
      <c r="AC30" s="229"/>
      <c r="AD30" s="132"/>
      <c r="AE30" s="132"/>
      <c r="AF30" s="132"/>
      <c r="AG30" s="132"/>
      <c r="AH30" s="132"/>
      <c r="AI30" s="132"/>
    </row>
    <row r="31" spans="2:35" ht="13.5" customHeight="1" thickBot="1">
      <c r="B31" s="132"/>
      <c r="C31" s="1747"/>
      <c r="D31" s="1748"/>
      <c r="E31" s="1715"/>
      <c r="F31" s="1715"/>
      <c r="G31" s="1715"/>
      <c r="H31" s="1750"/>
      <c r="I31" s="1721"/>
      <c r="J31" s="1718"/>
      <c r="K31" s="1719"/>
      <c r="L31" s="132"/>
      <c r="M31" s="132"/>
      <c r="N31" s="1747"/>
      <c r="O31" s="1748"/>
      <c r="P31" s="1715"/>
      <c r="Q31" s="1715"/>
      <c r="R31" s="1715"/>
      <c r="S31" s="1750"/>
      <c r="T31" s="1721"/>
      <c r="U31" s="1718"/>
      <c r="V31" s="1719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</row>
    <row r="32" spans="2:35" ht="13.5" customHeight="1" thickTop="1">
      <c r="B32" s="132"/>
      <c r="C32" s="1701" t="s">
        <v>101</v>
      </c>
      <c r="D32" s="1702"/>
      <c r="E32" s="1702"/>
      <c r="F32" s="1702"/>
      <c r="G32" s="1705">
        <f>Jednoduchý_zápis!$F$17</f>
        <v>48</v>
      </c>
      <c r="H32" s="1724" t="str">
        <f>Jednoduchý_zápis!$G$17</f>
        <v>9</v>
      </c>
      <c r="I32" s="1722">
        <f>Jednoduchý_zápis!$H$17</f>
        <v>57</v>
      </c>
      <c r="J32" s="132"/>
      <c r="K32" s="132"/>
      <c r="L32" s="132"/>
      <c r="M32" s="132"/>
      <c r="N32" s="1701" t="s">
        <v>101</v>
      </c>
      <c r="O32" s="1702"/>
      <c r="P32" s="1702"/>
      <c r="Q32" s="1702"/>
      <c r="R32" s="1705">
        <f>Jednoduchý_zápis!$F$30</f>
        <v>48</v>
      </c>
      <c r="S32" s="1724" t="str">
        <f>Jednoduchý_zápis!$G$30</f>
        <v>9</v>
      </c>
      <c r="T32" s="1726">
        <f>Jednoduchý_zápis!$H$30</f>
        <v>57</v>
      </c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</row>
    <row r="33" spans="2:46" ht="13.5" customHeight="1" thickBot="1">
      <c r="B33" s="132"/>
      <c r="C33" s="1703"/>
      <c r="D33" s="1704"/>
      <c r="E33" s="1704"/>
      <c r="F33" s="1704"/>
      <c r="G33" s="1706"/>
      <c r="H33" s="1725"/>
      <c r="I33" s="1723"/>
      <c r="J33" s="132"/>
      <c r="K33" s="132"/>
      <c r="L33" s="132"/>
      <c r="M33" s="132"/>
      <c r="N33" s="1703"/>
      <c r="O33" s="1704"/>
      <c r="P33" s="1704"/>
      <c r="Q33" s="1704"/>
      <c r="R33" s="1706"/>
      <c r="S33" s="1725"/>
      <c r="T33" s="1727"/>
      <c r="U33" s="132"/>
      <c r="V33" s="132"/>
      <c r="W33" s="132"/>
      <c r="X33" s="132"/>
      <c r="Y33" s="132"/>
      <c r="Z33" s="645"/>
      <c r="AA33" s="645"/>
      <c r="AB33" s="645"/>
      <c r="AC33" s="645"/>
      <c r="AD33" s="645"/>
      <c r="AE33" s="645"/>
      <c r="AF33" s="645"/>
      <c r="AG33" s="645"/>
      <c r="AH33" s="645"/>
      <c r="AI33" s="645"/>
      <c r="AJ33" s="645"/>
      <c r="AK33" s="645"/>
      <c r="AL33" s="645"/>
      <c r="AM33" s="645"/>
      <c r="AN33" s="645"/>
      <c r="AO33" s="645"/>
      <c r="AP33" s="645"/>
      <c r="AQ33" s="645"/>
      <c r="AR33" s="645"/>
      <c r="AS33" s="645"/>
      <c r="AT33" s="645"/>
    </row>
    <row r="34" spans="2:46" ht="13.5" customHeight="1" thickTop="1"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645"/>
      <c r="AA34" s="645"/>
      <c r="AB34" s="645"/>
      <c r="AC34" s="645"/>
      <c r="AD34" s="645"/>
      <c r="AE34" s="645"/>
      <c r="AF34" s="645"/>
      <c r="AG34" s="645"/>
      <c r="AH34" s="645"/>
      <c r="AI34" s="645"/>
      <c r="AJ34" s="645"/>
      <c r="AK34" s="645"/>
      <c r="AL34" s="645"/>
      <c r="AM34" s="645"/>
      <c r="AN34" s="645"/>
      <c r="AO34" s="645"/>
      <c r="AP34" s="645"/>
      <c r="AQ34" s="645"/>
      <c r="AR34" s="645"/>
      <c r="AS34" s="645"/>
      <c r="AT34" s="645"/>
    </row>
    <row r="35" spans="2:35" ht="15" customHeight="1">
      <c r="B35" s="1671" t="s">
        <v>153</v>
      </c>
      <c r="C35" s="1671"/>
      <c r="D35" s="1671"/>
      <c r="E35" s="1671"/>
      <c r="F35" s="1671"/>
      <c r="G35" s="1671"/>
      <c r="H35" s="1671"/>
      <c r="I35" s="1671"/>
      <c r="J35" s="1671"/>
      <c r="K35" s="1671"/>
      <c r="L35" s="1671"/>
      <c r="M35" s="1671"/>
      <c r="N35" s="1671"/>
      <c r="O35" s="1671"/>
      <c r="P35" s="1671"/>
      <c r="Q35" s="1671"/>
      <c r="R35" s="1671"/>
      <c r="S35" s="1671"/>
      <c r="T35" s="1671"/>
      <c r="U35" s="1671"/>
      <c r="V35" s="1671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</row>
    <row r="36" spans="2:35" ht="12.75" customHeight="1">
      <c r="B36" s="1671"/>
      <c r="C36" s="1671"/>
      <c r="D36" s="1671"/>
      <c r="E36" s="1671"/>
      <c r="F36" s="1671"/>
      <c r="G36" s="1671"/>
      <c r="H36" s="1671"/>
      <c r="I36" s="1671"/>
      <c r="J36" s="1671"/>
      <c r="K36" s="1671"/>
      <c r="L36" s="1671"/>
      <c r="M36" s="1671"/>
      <c r="N36" s="1671"/>
      <c r="O36" s="1671"/>
      <c r="P36" s="1671"/>
      <c r="Q36" s="1671"/>
      <c r="R36" s="1671"/>
      <c r="S36" s="1671"/>
      <c r="T36" s="1671"/>
      <c r="U36" s="1671"/>
      <c r="V36" s="1671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</row>
    <row r="37" spans="2:35" ht="12.75" customHeight="1">
      <c r="B37" s="651"/>
      <c r="C37" s="651"/>
      <c r="D37" s="651"/>
      <c r="E37" s="651"/>
      <c r="F37" s="651"/>
      <c r="G37" s="651"/>
      <c r="H37" s="651"/>
      <c r="I37" s="651"/>
      <c r="J37" s="651"/>
      <c r="K37" s="651"/>
      <c r="L37" s="651"/>
      <c r="M37" s="651"/>
      <c r="N37" s="651"/>
      <c r="O37" s="651"/>
      <c r="P37" s="651"/>
      <c r="Q37" s="651"/>
      <c r="R37" s="651"/>
      <c r="S37" s="651"/>
      <c r="T37" s="651"/>
      <c r="U37" s="651"/>
      <c r="V37" s="651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</row>
    <row r="38" spans="2:35" ht="12.75" customHeight="1">
      <c r="B38" s="651"/>
      <c r="C38" s="651"/>
      <c r="D38" s="651"/>
      <c r="E38" s="651"/>
      <c r="F38" s="651"/>
      <c r="G38" s="651"/>
      <c r="H38" s="651"/>
      <c r="I38" s="651"/>
      <c r="J38" s="651"/>
      <c r="K38" s="651"/>
      <c r="L38" s="651"/>
      <c r="M38" s="651"/>
      <c r="N38" s="651"/>
      <c r="O38" s="651"/>
      <c r="P38" s="651"/>
      <c r="Q38" s="651"/>
      <c r="R38" s="651"/>
      <c r="S38" s="651"/>
      <c r="T38" s="651"/>
      <c r="U38" s="651"/>
      <c r="V38" s="651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</row>
    <row r="39" spans="2:35" ht="31.5" customHeight="1">
      <c r="B39" s="1712" t="s">
        <v>200</v>
      </c>
      <c r="C39" s="1712"/>
      <c r="D39" s="1712"/>
      <c r="E39" s="1712"/>
      <c r="F39" s="1712"/>
      <c r="G39" s="338" t="str">
        <f>Tlačivo_na_zostavy!$T$17</f>
        <v>3.</v>
      </c>
      <c r="H39" s="1711" t="s">
        <v>366</v>
      </c>
      <c r="I39" s="1711"/>
      <c r="J39" s="1711"/>
      <c r="K39" s="1711"/>
      <c r="L39" s="1711"/>
      <c r="M39" s="1711"/>
      <c r="N39" s="1711"/>
      <c r="O39" s="1711"/>
      <c r="P39" s="1711"/>
      <c r="Q39" s="1711"/>
      <c r="R39" s="1711"/>
      <c r="S39" s="1711"/>
      <c r="T39" s="1711"/>
      <c r="U39" s="1711"/>
      <c r="V39" s="1711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</row>
    <row r="40" spans="2:35" ht="12.75" customHeight="1">
      <c r="B40" s="603"/>
      <c r="C40" s="603"/>
      <c r="D40" s="603"/>
      <c r="E40" s="603"/>
      <c r="F40" s="603"/>
      <c r="G40" s="338"/>
      <c r="H40" s="607"/>
      <c r="I40" s="607"/>
      <c r="J40" s="607"/>
      <c r="K40" s="607"/>
      <c r="L40" s="607"/>
      <c r="M40" s="607"/>
      <c r="N40" s="607"/>
      <c r="O40" s="607"/>
      <c r="P40" s="607"/>
      <c r="Q40" s="607"/>
      <c r="R40" s="607"/>
      <c r="S40" s="607"/>
      <c r="T40" s="607"/>
      <c r="U40" s="607"/>
      <c r="V40" s="607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</row>
    <row r="41" spans="2:35" ht="21" customHeight="1">
      <c r="B41" s="606" t="str">
        <f>Tlačivo_na_zostavy!$T$19</f>
        <v>Vrútky</v>
      </c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713">
        <f>Tlačivo_na_zostavy!$V$21</f>
        <v>45017</v>
      </c>
      <c r="T41" s="1713"/>
      <c r="U41" s="1713"/>
      <c r="V41" s="1713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</row>
    <row r="42" spans="2:35" ht="12.75" customHeight="1">
      <c r="B42" s="257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258"/>
      <c r="T42" s="258"/>
      <c r="U42" s="258"/>
      <c r="V42" s="258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</row>
    <row r="43" spans="2:35" ht="18.75" customHeight="1">
      <c r="B43" s="645"/>
      <c r="C43" s="645"/>
      <c r="D43" s="645"/>
      <c r="E43" s="645"/>
      <c r="F43" s="645"/>
      <c r="G43" s="645"/>
      <c r="H43" s="645"/>
      <c r="I43" s="645"/>
      <c r="J43" s="645"/>
      <c r="K43" s="645"/>
      <c r="L43" s="645"/>
      <c r="M43" s="645"/>
      <c r="N43" s="645"/>
      <c r="O43" s="645"/>
      <c r="P43" s="645"/>
      <c r="Q43" s="645"/>
      <c r="R43" s="645"/>
      <c r="S43" s="645"/>
      <c r="T43" s="645"/>
      <c r="U43" s="645"/>
      <c r="V43" s="645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</row>
    <row r="44" spans="2:35" ht="12.75" customHeight="1">
      <c r="B44" s="645"/>
      <c r="C44" s="645"/>
      <c r="D44" s="645"/>
      <c r="E44" s="645"/>
      <c r="F44" s="645"/>
      <c r="G44" s="645"/>
      <c r="H44" s="645"/>
      <c r="I44" s="645"/>
      <c r="J44" s="645"/>
      <c r="K44" s="645"/>
      <c r="L44" s="645"/>
      <c r="M44" s="645"/>
      <c r="N44" s="645"/>
      <c r="O44" s="645"/>
      <c r="P44" s="645"/>
      <c r="Q44" s="645"/>
      <c r="R44" s="645"/>
      <c r="S44" s="645"/>
      <c r="T44" s="645"/>
      <c r="U44" s="645"/>
      <c r="V44" s="645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</row>
    <row r="45" spans="2:35" ht="6" customHeight="1" thickBot="1">
      <c r="B45" s="136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7"/>
      <c r="T45" s="137"/>
      <c r="U45" s="137"/>
      <c r="V45" s="137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</row>
    <row r="46" spans="2:35" ht="24.75" customHeight="1" thickTop="1">
      <c r="B46" s="1737" t="str">
        <f>Zap_1_PC_Tu_Vpisovť_Mená!$J$17</f>
        <v>TJ Lokomotíva Vrútky</v>
      </c>
      <c r="C46" s="1738"/>
      <c r="D46" s="1738"/>
      <c r="E46" s="1738"/>
      <c r="F46" s="1738"/>
      <c r="G46" s="1738"/>
      <c r="H46" s="1738"/>
      <c r="I46" s="1738"/>
      <c r="J46" s="1738"/>
      <c r="K46" s="1739"/>
      <c r="L46" s="132"/>
      <c r="M46" s="1737" t="str">
        <f>Zap_1_PC_Tu_Vpisovť_Mená!$J$6</f>
        <v>MKK Piešťany</v>
      </c>
      <c r="N46" s="1738"/>
      <c r="O46" s="1738"/>
      <c r="P46" s="1738"/>
      <c r="Q46" s="1738"/>
      <c r="R46" s="1738"/>
      <c r="S46" s="1738"/>
      <c r="T46" s="1738"/>
      <c r="U46" s="1738"/>
      <c r="V46" s="1739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</row>
    <row r="47" spans="2:35" ht="9.75" customHeight="1">
      <c r="B47" s="1728" t="s">
        <v>88</v>
      </c>
      <c r="C47" s="1735" t="s">
        <v>89</v>
      </c>
      <c r="D47" s="1735" t="s">
        <v>90</v>
      </c>
      <c r="E47" s="1735" t="s">
        <v>9</v>
      </c>
      <c r="F47" s="1735" t="s">
        <v>79</v>
      </c>
      <c r="G47" s="1741" t="s">
        <v>5</v>
      </c>
      <c r="H47" s="1691" t="s">
        <v>89</v>
      </c>
      <c r="I47" s="1691" t="s">
        <v>90</v>
      </c>
      <c r="J47" s="1691" t="s">
        <v>9</v>
      </c>
      <c r="K47" s="1693" t="s">
        <v>79</v>
      </c>
      <c r="L47" s="132"/>
      <c r="M47" s="1728" t="s">
        <v>88</v>
      </c>
      <c r="N47" s="1735" t="s">
        <v>89</v>
      </c>
      <c r="O47" s="1735" t="s">
        <v>90</v>
      </c>
      <c r="P47" s="1735" t="s">
        <v>9</v>
      </c>
      <c r="Q47" s="1735" t="s">
        <v>79</v>
      </c>
      <c r="R47" s="1741" t="s">
        <v>5</v>
      </c>
      <c r="S47" s="1691" t="s">
        <v>89</v>
      </c>
      <c r="T47" s="1691" t="s">
        <v>90</v>
      </c>
      <c r="U47" s="1691" t="s">
        <v>9</v>
      </c>
      <c r="V47" s="1693" t="s">
        <v>79</v>
      </c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</row>
    <row r="48" spans="2:35" ht="7.5" customHeight="1" thickBot="1">
      <c r="B48" s="1729"/>
      <c r="C48" s="1736"/>
      <c r="D48" s="1736"/>
      <c r="E48" s="1736"/>
      <c r="F48" s="1736"/>
      <c r="G48" s="1742"/>
      <c r="H48" s="1692"/>
      <c r="I48" s="1692"/>
      <c r="J48" s="1692"/>
      <c r="K48" s="1694"/>
      <c r="L48" s="132"/>
      <c r="M48" s="1729"/>
      <c r="N48" s="1736"/>
      <c r="O48" s="1736"/>
      <c r="P48" s="1736"/>
      <c r="Q48" s="1736"/>
      <c r="R48" s="1742"/>
      <c r="S48" s="1692"/>
      <c r="T48" s="1692"/>
      <c r="U48" s="1692"/>
      <c r="V48" s="1694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</row>
    <row r="49" spans="2:35" ht="18" customHeight="1">
      <c r="B49" s="1699" t="str">
        <f>Zap_1_PC_Tu_Vpisovť_Mená!$H$19</f>
        <v>d1</v>
      </c>
      <c r="C49" s="133">
        <f>Opr_Set_Bod!L20</f>
        <v>0</v>
      </c>
      <c r="D49" s="133">
        <f>SUM(G49-C49)</f>
        <v>0</v>
      </c>
      <c r="E49" s="133">
        <f>Opr_Set_Bod!M20</f>
        <v>0</v>
      </c>
      <c r="F49" s="657">
        <f>Opr_Set_Bod!O20</f>
        <v>3</v>
      </c>
      <c r="G49" s="335">
        <f>Opr_Set_Bod!N20</f>
        <v>0</v>
      </c>
      <c r="H49" s="1697">
        <f>SUM(C49:C52)</f>
        <v>0</v>
      </c>
      <c r="I49" s="1697">
        <f>SUM(D49:D52)</f>
        <v>0</v>
      </c>
      <c r="J49" s="1697">
        <f>SUM(E49:E52)</f>
        <v>0</v>
      </c>
      <c r="K49" s="1733">
        <f>SUM(F49:F52)</f>
        <v>12</v>
      </c>
      <c r="L49" s="131"/>
      <c r="M49" s="1699" t="str">
        <f>Zap_1_PC_Tu_Vpisovť_Mená!$H$8</f>
        <v>c1</v>
      </c>
      <c r="N49" s="133">
        <f>Opr_Set_Bod!D20</f>
        <v>0</v>
      </c>
      <c r="O49" s="133">
        <f>SUM(R49-N49)</f>
        <v>0</v>
      </c>
      <c r="P49" s="133">
        <f>Opr_Set_Bod!E20</f>
        <v>0</v>
      </c>
      <c r="Q49" s="657">
        <f>Opr_Set_Bod!G20</f>
        <v>3</v>
      </c>
      <c r="R49" s="335">
        <f>Opr_Set_Bod!F20</f>
        <v>0</v>
      </c>
      <c r="S49" s="1697">
        <f>SUM(N49:N52)</f>
        <v>0</v>
      </c>
      <c r="T49" s="1697">
        <f>SUM(O49:O52)</f>
        <v>0</v>
      </c>
      <c r="U49" s="1697">
        <f>SUM(P49:P52)</f>
        <v>0</v>
      </c>
      <c r="V49" s="1733">
        <f>SUM(Q49:Q52)</f>
        <v>12</v>
      </c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</row>
    <row r="50" spans="2:35" ht="18" customHeight="1">
      <c r="B50" s="1700"/>
      <c r="C50" s="134">
        <f>Opr_Set_Bod!L21</f>
        <v>0</v>
      </c>
      <c r="D50" s="134">
        <f>SUM(G50-C50)</f>
        <v>0</v>
      </c>
      <c r="E50" s="134">
        <f>Opr_Set_Bod!M21</f>
        <v>0</v>
      </c>
      <c r="F50" s="658">
        <f>Opr_Set_Bod!O21</f>
        <v>3</v>
      </c>
      <c r="G50" s="336">
        <f>Opr_Set_Bod!N21</f>
        <v>0</v>
      </c>
      <c r="H50" s="1698"/>
      <c r="I50" s="1698"/>
      <c r="J50" s="1698"/>
      <c r="K50" s="1734"/>
      <c r="L50" s="131"/>
      <c r="M50" s="1700"/>
      <c r="N50" s="134">
        <f>Opr_Set_Bod!D21</f>
        <v>0</v>
      </c>
      <c r="O50" s="134">
        <f>SUM(R50-N50)</f>
        <v>0</v>
      </c>
      <c r="P50" s="134">
        <f>Opr_Set_Bod!E21</f>
        <v>0</v>
      </c>
      <c r="Q50" s="658">
        <f>Opr_Set_Bod!G21</f>
        <v>3</v>
      </c>
      <c r="R50" s="336">
        <f>Opr_Set_Bod!F21</f>
        <v>0</v>
      </c>
      <c r="S50" s="1698"/>
      <c r="T50" s="1698"/>
      <c r="U50" s="1698"/>
      <c r="V50" s="1734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</row>
    <row r="51" spans="2:35" ht="18" customHeight="1">
      <c r="B51" s="1700"/>
      <c r="C51" s="134">
        <f>Opr_Set_Bod!L22</f>
        <v>0</v>
      </c>
      <c r="D51" s="134">
        <f aca="true" t="shared" si="2" ref="D51:D64">SUM(G51-C51)</f>
        <v>0</v>
      </c>
      <c r="E51" s="134">
        <f>Opr_Set_Bod!M22</f>
        <v>0</v>
      </c>
      <c r="F51" s="658">
        <f>Opr_Set_Bod!O22</f>
        <v>3</v>
      </c>
      <c r="G51" s="336">
        <f>Opr_Set_Bod!N22</f>
        <v>0</v>
      </c>
      <c r="H51" s="1707">
        <f>SUM(H49:I50)</f>
        <v>0</v>
      </c>
      <c r="I51" s="1707"/>
      <c r="J51" s="1707"/>
      <c r="K51" s="1708"/>
      <c r="L51" s="131"/>
      <c r="M51" s="1700"/>
      <c r="N51" s="134">
        <f>Opr_Set_Bod!D22</f>
        <v>0</v>
      </c>
      <c r="O51" s="134">
        <f aca="true" t="shared" si="3" ref="O51:O64">SUM(R51-N51)</f>
        <v>0</v>
      </c>
      <c r="P51" s="134">
        <f>Opr_Set_Bod!E22</f>
        <v>0</v>
      </c>
      <c r="Q51" s="658">
        <f>Opr_Set_Bod!G22</f>
        <v>3</v>
      </c>
      <c r="R51" s="336">
        <f>Opr_Set_Bod!F22</f>
        <v>0</v>
      </c>
      <c r="S51" s="1707">
        <f>SUM(S49:T50)</f>
        <v>0</v>
      </c>
      <c r="T51" s="1707"/>
      <c r="U51" s="1707"/>
      <c r="V51" s="1708"/>
      <c r="W51" s="132"/>
      <c r="X51" s="132"/>
      <c r="Y51" s="132"/>
      <c r="Z51" s="132"/>
      <c r="AA51" s="229"/>
      <c r="AB51" s="229"/>
      <c r="AC51" s="229"/>
      <c r="AD51" s="229"/>
      <c r="AE51" s="132"/>
      <c r="AF51" s="132"/>
      <c r="AG51" s="132"/>
      <c r="AH51" s="132"/>
      <c r="AI51" s="132"/>
    </row>
    <row r="52" spans="2:35" ht="18" customHeight="1" thickBot="1">
      <c r="B52" s="655">
        <f>Zap_1_PC_Tu_Vpisovť_Mená!$K$19</f>
        <v>0</v>
      </c>
      <c r="C52" s="135">
        <f>Opr_Set_Bod!L23</f>
        <v>0</v>
      </c>
      <c r="D52" s="134">
        <f t="shared" si="2"/>
        <v>0</v>
      </c>
      <c r="E52" s="135">
        <f>Opr_Set_Bod!M23</f>
        <v>0</v>
      </c>
      <c r="F52" s="659">
        <f>Opr_Set_Bod!O23</f>
        <v>3</v>
      </c>
      <c r="G52" s="337">
        <f>Opr_Set_Bod!N23</f>
        <v>0</v>
      </c>
      <c r="H52" s="1709"/>
      <c r="I52" s="1709"/>
      <c r="J52" s="1709"/>
      <c r="K52" s="1710"/>
      <c r="L52" s="131"/>
      <c r="M52" s="653">
        <f>Zap_1_PC_Tu_Vpisovť_Mená!$K$8</f>
        <v>0</v>
      </c>
      <c r="N52" s="135">
        <f>Opr_Set_Bod!D23</f>
        <v>0</v>
      </c>
      <c r="O52" s="134">
        <f t="shared" si="3"/>
        <v>0</v>
      </c>
      <c r="P52" s="135">
        <f>Opr_Set_Bod!E23</f>
        <v>0</v>
      </c>
      <c r="Q52" s="659">
        <f>Opr_Set_Bod!G23</f>
        <v>3</v>
      </c>
      <c r="R52" s="337">
        <f>Opr_Set_Bod!F23</f>
        <v>0</v>
      </c>
      <c r="S52" s="1709"/>
      <c r="T52" s="1709"/>
      <c r="U52" s="1709"/>
      <c r="V52" s="1710"/>
      <c r="W52" s="132"/>
      <c r="X52" s="132"/>
      <c r="Y52" s="132"/>
      <c r="Z52" s="132"/>
      <c r="AA52" s="229"/>
      <c r="AB52" s="229"/>
      <c r="AC52" s="229"/>
      <c r="AD52" s="229"/>
      <c r="AE52" s="132"/>
      <c r="AF52" s="132"/>
      <c r="AG52" s="132"/>
      <c r="AH52" s="132"/>
      <c r="AI52" s="132"/>
    </row>
    <row r="53" spans="2:35" ht="18" customHeight="1">
      <c r="B53" s="1699" t="str">
        <f>Zap_1_PC_Tu_Vpisovť_Mená!$H$21</f>
        <v>d2</v>
      </c>
      <c r="C53" s="133">
        <f>Opr_Set_Bod!D40</f>
        <v>0</v>
      </c>
      <c r="D53" s="133">
        <f t="shared" si="2"/>
        <v>0</v>
      </c>
      <c r="E53" s="133">
        <f>Opr_Set_Bod!E40</f>
        <v>0</v>
      </c>
      <c r="F53" s="657">
        <f>Opr_Set_Bod!G40</f>
        <v>3</v>
      </c>
      <c r="G53" s="335">
        <f>Opr_Set_Bod!F40</f>
        <v>0</v>
      </c>
      <c r="H53" s="1697">
        <f>SUM(C53:C56)</f>
        <v>0</v>
      </c>
      <c r="I53" s="1697">
        <f>SUM(D53:D56)</f>
        <v>0</v>
      </c>
      <c r="J53" s="1697">
        <f>SUM(E53:E56)</f>
        <v>0</v>
      </c>
      <c r="K53" s="1733">
        <f>SUM(F53:F56)</f>
        <v>12</v>
      </c>
      <c r="L53" s="131"/>
      <c r="M53" s="1699" t="str">
        <f>Zap_1_PC_Tu_Vpisovť_Mená!$H$10</f>
        <v>c2</v>
      </c>
      <c r="N53" s="133">
        <f>Opr_Set_Bod!L50</f>
        <v>0</v>
      </c>
      <c r="O53" s="133">
        <f t="shared" si="3"/>
        <v>0</v>
      </c>
      <c r="P53" s="133">
        <f>Opr_Set_Bod!M50</f>
        <v>0</v>
      </c>
      <c r="Q53" s="657">
        <f>Opr_Set_Bod!O50</f>
        <v>3</v>
      </c>
      <c r="R53" s="335">
        <f>Opr_Set_Bod!N50</f>
        <v>0</v>
      </c>
      <c r="S53" s="1697">
        <f>SUM(N53:N56)</f>
        <v>0</v>
      </c>
      <c r="T53" s="1697">
        <f>SUM(O53:O56)</f>
        <v>0</v>
      </c>
      <c r="U53" s="1697">
        <f>SUM(P53:P56)</f>
        <v>0</v>
      </c>
      <c r="V53" s="1733">
        <f>SUM(Q53:Q56)</f>
        <v>12</v>
      </c>
      <c r="W53" s="132"/>
      <c r="X53" s="132"/>
      <c r="Y53" s="132"/>
      <c r="Z53" s="132"/>
      <c r="AA53" s="229"/>
      <c r="AB53" s="229"/>
      <c r="AC53" s="229"/>
      <c r="AD53" s="229"/>
      <c r="AE53" s="132"/>
      <c r="AF53" s="132"/>
      <c r="AG53" s="132"/>
      <c r="AH53" s="132"/>
      <c r="AI53" s="132"/>
    </row>
    <row r="54" spans="2:35" ht="18" customHeight="1">
      <c r="B54" s="1700"/>
      <c r="C54" s="134">
        <f>Opr_Set_Bod!D41</f>
        <v>0</v>
      </c>
      <c r="D54" s="134">
        <f t="shared" si="2"/>
        <v>0</v>
      </c>
      <c r="E54" s="134">
        <f>Opr_Set_Bod!E41</f>
        <v>0</v>
      </c>
      <c r="F54" s="658">
        <f>Opr_Set_Bod!G41</f>
        <v>3</v>
      </c>
      <c r="G54" s="336">
        <f>Opr_Set_Bod!F41</f>
        <v>0</v>
      </c>
      <c r="H54" s="1698"/>
      <c r="I54" s="1698"/>
      <c r="J54" s="1698"/>
      <c r="K54" s="1734"/>
      <c r="L54" s="131"/>
      <c r="M54" s="1700"/>
      <c r="N54" s="134">
        <f>Opr_Set_Bod!L51</f>
        <v>0</v>
      </c>
      <c r="O54" s="134">
        <f t="shared" si="3"/>
        <v>0</v>
      </c>
      <c r="P54" s="134">
        <f>Opr_Set_Bod!M51</f>
        <v>0</v>
      </c>
      <c r="Q54" s="658">
        <f>Opr_Set_Bod!O51</f>
        <v>3</v>
      </c>
      <c r="R54" s="336">
        <f>Opr_Set_Bod!N51</f>
        <v>0</v>
      </c>
      <c r="S54" s="1698"/>
      <c r="T54" s="1698"/>
      <c r="U54" s="1698"/>
      <c r="V54" s="1734"/>
      <c r="W54" s="132"/>
      <c r="X54" s="132"/>
      <c r="Y54" s="132"/>
      <c r="Z54" s="132"/>
      <c r="AA54" s="229"/>
      <c r="AB54" s="229"/>
      <c r="AC54" s="229"/>
      <c r="AD54" s="229"/>
      <c r="AE54" s="132"/>
      <c r="AF54" s="132"/>
      <c r="AG54" s="132"/>
      <c r="AH54" s="132"/>
      <c r="AI54" s="132"/>
    </row>
    <row r="55" spans="2:35" ht="18" customHeight="1">
      <c r="B55" s="1700"/>
      <c r="C55" s="134">
        <f>Opr_Set_Bod!D42</f>
        <v>0</v>
      </c>
      <c r="D55" s="134">
        <f t="shared" si="2"/>
        <v>0</v>
      </c>
      <c r="E55" s="134">
        <f>Opr_Set_Bod!E42</f>
        <v>0</v>
      </c>
      <c r="F55" s="658">
        <f>Opr_Set_Bod!G42</f>
        <v>3</v>
      </c>
      <c r="G55" s="336">
        <f>Opr_Set_Bod!F42</f>
        <v>0</v>
      </c>
      <c r="H55" s="1707">
        <f>SUM(H53:I54)</f>
        <v>0</v>
      </c>
      <c r="I55" s="1707"/>
      <c r="J55" s="1707"/>
      <c r="K55" s="1708"/>
      <c r="L55" s="131"/>
      <c r="M55" s="1700"/>
      <c r="N55" s="134">
        <f>Opr_Set_Bod!L52</f>
        <v>0</v>
      </c>
      <c r="O55" s="134">
        <f t="shared" si="3"/>
        <v>0</v>
      </c>
      <c r="P55" s="134">
        <f>Opr_Set_Bod!M52</f>
        <v>0</v>
      </c>
      <c r="Q55" s="658">
        <f>Opr_Set_Bod!O52</f>
        <v>3</v>
      </c>
      <c r="R55" s="336">
        <f>Opr_Set_Bod!N52</f>
        <v>0</v>
      </c>
      <c r="S55" s="1707">
        <f>SUM(S53:T54)</f>
        <v>0</v>
      </c>
      <c r="T55" s="1707"/>
      <c r="U55" s="1707"/>
      <c r="V55" s="1708"/>
      <c r="W55" s="132"/>
      <c r="X55" s="132"/>
      <c r="Y55" s="132"/>
      <c r="Z55" s="132"/>
      <c r="AA55" s="229"/>
      <c r="AB55" s="229"/>
      <c r="AC55" s="229"/>
      <c r="AD55" s="229"/>
      <c r="AE55" s="132"/>
      <c r="AF55" s="132"/>
      <c r="AG55" s="132"/>
      <c r="AH55" s="132"/>
      <c r="AI55" s="132"/>
    </row>
    <row r="56" spans="2:35" ht="18" customHeight="1" thickBot="1">
      <c r="B56" s="655">
        <f>Zap_1_PC_Tu_Vpisovť_Mená!$K$21</f>
        <v>0</v>
      </c>
      <c r="C56" s="135">
        <f>Opr_Set_Bod!D43</f>
        <v>0</v>
      </c>
      <c r="D56" s="135">
        <f t="shared" si="2"/>
        <v>0</v>
      </c>
      <c r="E56" s="135">
        <f>Opr_Set_Bod!E43</f>
        <v>0</v>
      </c>
      <c r="F56" s="659">
        <f>Opr_Set_Bod!G43</f>
        <v>3</v>
      </c>
      <c r="G56" s="337">
        <f>Opr_Set_Bod!F43</f>
        <v>0</v>
      </c>
      <c r="H56" s="1709"/>
      <c r="I56" s="1709"/>
      <c r="J56" s="1709"/>
      <c r="K56" s="1710"/>
      <c r="L56" s="131"/>
      <c r="M56" s="653">
        <f>Zap_1_PC_Tu_Vpisovť_Mená!$K$10</f>
        <v>0</v>
      </c>
      <c r="N56" s="135">
        <f>Opr_Set_Bod!L53</f>
        <v>0</v>
      </c>
      <c r="O56" s="135">
        <f t="shared" si="3"/>
        <v>0</v>
      </c>
      <c r="P56" s="135">
        <f>Opr_Set_Bod!M53</f>
        <v>0</v>
      </c>
      <c r="Q56" s="659">
        <f>Opr_Set_Bod!O53</f>
        <v>3</v>
      </c>
      <c r="R56" s="337">
        <f>Opr_Set_Bod!N53</f>
        <v>0</v>
      </c>
      <c r="S56" s="1709"/>
      <c r="T56" s="1709"/>
      <c r="U56" s="1709"/>
      <c r="V56" s="1710"/>
      <c r="W56" s="132"/>
      <c r="X56" s="132"/>
      <c r="Y56" s="132"/>
      <c r="Z56" s="132"/>
      <c r="AA56" s="229"/>
      <c r="AB56" s="229"/>
      <c r="AC56" s="229"/>
      <c r="AD56" s="229"/>
      <c r="AE56" s="132"/>
      <c r="AF56" s="132"/>
      <c r="AG56" s="132"/>
      <c r="AH56" s="132"/>
      <c r="AI56" s="132"/>
    </row>
    <row r="57" spans="2:35" ht="18" customHeight="1">
      <c r="B57" s="1699" t="str">
        <f>Zap_1_PC_Tu_Vpisovť_Mená!$H$23</f>
        <v>d3</v>
      </c>
      <c r="C57" s="133">
        <f>Opr_Set_Bod!L70</f>
        <v>0</v>
      </c>
      <c r="D57" s="134">
        <f t="shared" si="2"/>
        <v>0</v>
      </c>
      <c r="E57" s="133">
        <f>Opr_Set_Bod!M70</f>
        <v>0</v>
      </c>
      <c r="F57" s="657">
        <f>Opr_Set_Bod!O70</f>
        <v>3</v>
      </c>
      <c r="G57" s="335">
        <f>Opr_Set_Bod!N70</f>
        <v>0</v>
      </c>
      <c r="H57" s="1697">
        <f>SUM(C57:C60)</f>
        <v>0</v>
      </c>
      <c r="I57" s="1697">
        <f>SUM(D57:D60)</f>
        <v>0</v>
      </c>
      <c r="J57" s="1697">
        <f>SUM(E57:E60)</f>
        <v>0</v>
      </c>
      <c r="K57" s="1733">
        <f>SUM(F57:F60)</f>
        <v>12</v>
      </c>
      <c r="L57" s="131"/>
      <c r="M57" s="1699" t="str">
        <f>Zap_1_PC_Tu_Vpisovť_Mená!$H$12</f>
        <v>c3</v>
      </c>
      <c r="N57" s="133">
        <f>Opr_Set_Bod!D70</f>
        <v>0</v>
      </c>
      <c r="O57" s="134">
        <f t="shared" si="3"/>
        <v>0</v>
      </c>
      <c r="P57" s="133">
        <f>Opr_Set_Bod!E70</f>
        <v>0</v>
      </c>
      <c r="Q57" s="657">
        <f>Opr_Set_Bod!G70</f>
        <v>3</v>
      </c>
      <c r="R57" s="335">
        <f>Opr_Set_Bod!F70</f>
        <v>0</v>
      </c>
      <c r="S57" s="1697">
        <f>SUM(N57:N60)</f>
        <v>0</v>
      </c>
      <c r="T57" s="1697">
        <f>SUM(O57:O60)</f>
        <v>0</v>
      </c>
      <c r="U57" s="1697">
        <f>SUM(P57:P60)</f>
        <v>0</v>
      </c>
      <c r="V57" s="1733">
        <f>SUM(Q57:Q60)</f>
        <v>12</v>
      </c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</row>
    <row r="58" spans="2:35" ht="18" customHeight="1">
      <c r="B58" s="1700"/>
      <c r="C58" s="134">
        <f>Opr_Set_Bod!L71</f>
        <v>0</v>
      </c>
      <c r="D58" s="134">
        <f t="shared" si="2"/>
        <v>0</v>
      </c>
      <c r="E58" s="134">
        <f>Opr_Set_Bod!M71</f>
        <v>0</v>
      </c>
      <c r="F58" s="658">
        <f>Opr_Set_Bod!O71</f>
        <v>3</v>
      </c>
      <c r="G58" s="336">
        <f>Opr_Set_Bod!N71</f>
        <v>0</v>
      </c>
      <c r="H58" s="1698"/>
      <c r="I58" s="1698"/>
      <c r="J58" s="1698"/>
      <c r="K58" s="1734"/>
      <c r="L58" s="131"/>
      <c r="M58" s="1700"/>
      <c r="N58" s="134">
        <f>Opr_Set_Bod!D71</f>
        <v>0</v>
      </c>
      <c r="O58" s="134">
        <f t="shared" si="3"/>
        <v>0</v>
      </c>
      <c r="P58" s="134">
        <f>Opr_Set_Bod!E71</f>
        <v>0</v>
      </c>
      <c r="Q58" s="658">
        <f>Opr_Set_Bod!G71</f>
        <v>3</v>
      </c>
      <c r="R58" s="336">
        <f>Opr_Set_Bod!F71</f>
        <v>0</v>
      </c>
      <c r="S58" s="1698"/>
      <c r="T58" s="1698"/>
      <c r="U58" s="1698"/>
      <c r="V58" s="1734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</row>
    <row r="59" spans="2:35" ht="18" customHeight="1">
      <c r="B59" s="1700"/>
      <c r="C59" s="134">
        <f>Opr_Set_Bod!L72</f>
        <v>0</v>
      </c>
      <c r="D59" s="134">
        <f t="shared" si="2"/>
        <v>0</v>
      </c>
      <c r="E59" s="134">
        <f>Opr_Set_Bod!M72</f>
        <v>0</v>
      </c>
      <c r="F59" s="658">
        <f>Opr_Set_Bod!O72</f>
        <v>3</v>
      </c>
      <c r="G59" s="336">
        <f>Opr_Set_Bod!N72</f>
        <v>0</v>
      </c>
      <c r="H59" s="1707">
        <f>SUM(H57:I58)</f>
        <v>0</v>
      </c>
      <c r="I59" s="1707"/>
      <c r="J59" s="1707"/>
      <c r="K59" s="1708"/>
      <c r="L59" s="131"/>
      <c r="M59" s="1700"/>
      <c r="N59" s="134">
        <f>Opr_Set_Bod!D72</f>
        <v>0</v>
      </c>
      <c r="O59" s="134">
        <f t="shared" si="3"/>
        <v>0</v>
      </c>
      <c r="P59" s="134">
        <f>Opr_Set_Bod!E72</f>
        <v>0</v>
      </c>
      <c r="Q59" s="658">
        <f>Opr_Set_Bod!G72</f>
        <v>3</v>
      </c>
      <c r="R59" s="336">
        <f>Opr_Set_Bod!F72</f>
        <v>0</v>
      </c>
      <c r="S59" s="1707">
        <f>SUM(S57:T58)</f>
        <v>0</v>
      </c>
      <c r="T59" s="1707"/>
      <c r="U59" s="1707"/>
      <c r="V59" s="1708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</row>
    <row r="60" spans="2:35" ht="18" customHeight="1" thickBot="1">
      <c r="B60" s="655">
        <f>Zap_1_PC_Tu_Vpisovť_Mená!$K$23</f>
        <v>0</v>
      </c>
      <c r="C60" s="135">
        <f>Opr_Set_Bod!L73</f>
        <v>0</v>
      </c>
      <c r="D60" s="134">
        <f t="shared" si="2"/>
        <v>0</v>
      </c>
      <c r="E60" s="135">
        <f>Opr_Set_Bod!M73</f>
        <v>0</v>
      </c>
      <c r="F60" s="659">
        <f>Opr_Set_Bod!O73</f>
        <v>3</v>
      </c>
      <c r="G60" s="337">
        <f>Opr_Set_Bod!N73</f>
        <v>0</v>
      </c>
      <c r="H60" s="1709"/>
      <c r="I60" s="1709"/>
      <c r="J60" s="1709"/>
      <c r="K60" s="1710"/>
      <c r="L60" s="131"/>
      <c r="M60" s="653">
        <f>Zap_1_PC_Tu_Vpisovť_Mená!$K$12</f>
        <v>0</v>
      </c>
      <c r="N60" s="135">
        <f>Opr_Set_Bod!D73</f>
        <v>0</v>
      </c>
      <c r="O60" s="134">
        <f t="shared" si="3"/>
        <v>0</v>
      </c>
      <c r="P60" s="135">
        <f>Opr_Set_Bod!E73</f>
        <v>0</v>
      </c>
      <c r="Q60" s="659">
        <f>Opr_Set_Bod!G73</f>
        <v>3</v>
      </c>
      <c r="R60" s="337">
        <f>Opr_Set_Bod!F73</f>
        <v>0</v>
      </c>
      <c r="S60" s="1709"/>
      <c r="T60" s="1709"/>
      <c r="U60" s="1709"/>
      <c r="V60" s="1710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</row>
    <row r="61" spans="2:35" ht="18" customHeight="1">
      <c r="B61" s="1699" t="str">
        <f>Zap_1_PC_Tu_Vpisovť_Mená!$H$25</f>
        <v>d4</v>
      </c>
      <c r="C61" s="133">
        <f>Opr_Set_Bod!D110</f>
        <v>0</v>
      </c>
      <c r="D61" s="133">
        <f t="shared" si="2"/>
        <v>0</v>
      </c>
      <c r="E61" s="133">
        <f>Opr_Set_Bod!E110</f>
        <v>0</v>
      </c>
      <c r="F61" s="657">
        <f>Opr_Set_Bod!G110</f>
        <v>3</v>
      </c>
      <c r="G61" s="335">
        <f>Opr_Set_Bod!F110</f>
        <v>0</v>
      </c>
      <c r="H61" s="1697">
        <f>SUM(C61:C64)</f>
        <v>0</v>
      </c>
      <c r="I61" s="1697">
        <f>SUM(D61:D64)</f>
        <v>0</v>
      </c>
      <c r="J61" s="1697">
        <f>SUM(E61:E64)</f>
        <v>0</v>
      </c>
      <c r="K61" s="1733">
        <f>SUM(F61:F64)</f>
        <v>12</v>
      </c>
      <c r="M61" s="1699" t="str">
        <f>Zap_1_PC_Tu_Vpisovť_Mená!$H$14</f>
        <v>c4</v>
      </c>
      <c r="N61" s="133">
        <f>Opr_Set_Bod!L100</f>
        <v>0</v>
      </c>
      <c r="O61" s="133">
        <f t="shared" si="3"/>
        <v>0</v>
      </c>
      <c r="P61" s="133">
        <f>Opr_Set_Bod!M100</f>
        <v>0</v>
      </c>
      <c r="Q61" s="657">
        <f>Opr_Set_Bod!O100</f>
        <v>3</v>
      </c>
      <c r="R61" s="335">
        <f>Opr_Set_Bod!N100</f>
        <v>0</v>
      </c>
      <c r="S61" s="1697">
        <f>SUM(N61:N64)</f>
        <v>0</v>
      </c>
      <c r="T61" s="1697">
        <f>SUM(O61:O64)</f>
        <v>0</v>
      </c>
      <c r="U61" s="1697">
        <f>SUM(P61:P64)</f>
        <v>0</v>
      </c>
      <c r="V61" s="1733">
        <f>SUM(Q61:Q64)</f>
        <v>12</v>
      </c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</row>
    <row r="62" spans="2:35" ht="18" customHeight="1">
      <c r="B62" s="1700"/>
      <c r="C62" s="134">
        <f>Opr_Set_Bod!D111</f>
        <v>0</v>
      </c>
      <c r="D62" s="134">
        <f t="shared" si="2"/>
        <v>0</v>
      </c>
      <c r="E62" s="134">
        <f>Opr_Set_Bod!E111</f>
        <v>0</v>
      </c>
      <c r="F62" s="658">
        <f>Opr_Set_Bod!G111</f>
        <v>3</v>
      </c>
      <c r="G62" s="336">
        <f>Opr_Set_Bod!F111</f>
        <v>0</v>
      </c>
      <c r="H62" s="1698"/>
      <c r="I62" s="1698"/>
      <c r="J62" s="1698"/>
      <c r="K62" s="1734"/>
      <c r="M62" s="1700"/>
      <c r="N62" s="134">
        <f>Opr_Set_Bod!L101</f>
        <v>0</v>
      </c>
      <c r="O62" s="134">
        <f t="shared" si="3"/>
        <v>0</v>
      </c>
      <c r="P62" s="134">
        <f>Opr_Set_Bod!M101</f>
        <v>0</v>
      </c>
      <c r="Q62" s="658">
        <f>Opr_Set_Bod!O101</f>
        <v>3</v>
      </c>
      <c r="R62" s="336">
        <f>Opr_Set_Bod!N101</f>
        <v>0</v>
      </c>
      <c r="S62" s="1698"/>
      <c r="T62" s="1698"/>
      <c r="U62" s="1698"/>
      <c r="V62" s="1734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</row>
    <row r="63" spans="2:35" ht="18" customHeight="1">
      <c r="B63" s="1700"/>
      <c r="C63" s="134">
        <f>Opr_Set_Bod!D112</f>
        <v>0</v>
      </c>
      <c r="D63" s="134">
        <f t="shared" si="2"/>
        <v>0</v>
      </c>
      <c r="E63" s="134">
        <f>Opr_Set_Bod!E112</f>
        <v>0</v>
      </c>
      <c r="F63" s="658">
        <f>Opr_Set_Bod!G112</f>
        <v>3</v>
      </c>
      <c r="G63" s="336">
        <f>Opr_Set_Bod!F112</f>
        <v>0</v>
      </c>
      <c r="H63" s="1707">
        <f>SUM(H61:I62)</f>
        <v>0</v>
      </c>
      <c r="I63" s="1707"/>
      <c r="J63" s="1707"/>
      <c r="K63" s="1708"/>
      <c r="M63" s="1700"/>
      <c r="N63" s="134">
        <f>Opr_Set_Bod!L102</f>
        <v>0</v>
      </c>
      <c r="O63" s="134">
        <f t="shared" si="3"/>
        <v>0</v>
      </c>
      <c r="P63" s="134">
        <f>Opr_Set_Bod!M102</f>
        <v>0</v>
      </c>
      <c r="Q63" s="658">
        <f>Opr_Set_Bod!O102</f>
        <v>3</v>
      </c>
      <c r="R63" s="336">
        <f>Opr_Set_Bod!N102</f>
        <v>0</v>
      </c>
      <c r="S63" s="1707">
        <f>SUM(S61:T62)</f>
        <v>0</v>
      </c>
      <c r="T63" s="1707"/>
      <c r="U63" s="1707"/>
      <c r="V63" s="1708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</row>
    <row r="64" spans="2:35" ht="18" customHeight="1" thickBot="1">
      <c r="B64" s="656">
        <f>Zap_1_PC_Tu_Vpisovť_Mená!$K$25</f>
        <v>0</v>
      </c>
      <c r="C64" s="135">
        <f>Opr_Set_Bod!D113</f>
        <v>0</v>
      </c>
      <c r="D64" s="135">
        <f t="shared" si="2"/>
        <v>0</v>
      </c>
      <c r="E64" s="135">
        <f>Opr_Set_Bod!E113</f>
        <v>0</v>
      </c>
      <c r="F64" s="659">
        <f>Opr_Set_Bod!G113</f>
        <v>3</v>
      </c>
      <c r="G64" s="337">
        <f>Opr_Set_Bod!F113</f>
        <v>0</v>
      </c>
      <c r="H64" s="1709"/>
      <c r="I64" s="1709"/>
      <c r="J64" s="1709"/>
      <c r="K64" s="1710"/>
      <c r="M64" s="654">
        <f>Zap_1_PC_Tu_Vpisovť_Mená!$K$14</f>
        <v>0</v>
      </c>
      <c r="N64" s="135">
        <f>Opr_Set_Bod!L103</f>
        <v>0</v>
      </c>
      <c r="O64" s="135">
        <f t="shared" si="3"/>
        <v>0</v>
      </c>
      <c r="P64" s="135">
        <f>Opr_Set_Bod!M103</f>
        <v>0</v>
      </c>
      <c r="Q64" s="659">
        <f>Opr_Set_Bod!O103</f>
        <v>3</v>
      </c>
      <c r="R64" s="337">
        <f>Opr_Set_Bod!N103</f>
        <v>0</v>
      </c>
      <c r="S64" s="1709"/>
      <c r="T64" s="1709"/>
      <c r="U64" s="1709"/>
      <c r="V64" s="1710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</row>
    <row r="65" spans="2:24" ht="15.75" customHeight="1" thickTop="1">
      <c r="B65" s="132"/>
      <c r="C65" s="1752" t="s">
        <v>42</v>
      </c>
      <c r="D65" s="1753"/>
      <c r="E65" s="1740" t="s">
        <v>3</v>
      </c>
      <c r="F65" s="1740"/>
      <c r="G65" s="138" t="s">
        <v>90</v>
      </c>
      <c r="H65" s="138" t="s">
        <v>9</v>
      </c>
      <c r="I65" s="138" t="s">
        <v>91</v>
      </c>
      <c r="J65" s="1740" t="s">
        <v>8</v>
      </c>
      <c r="K65" s="1756"/>
      <c r="M65" s="132"/>
      <c r="N65" s="1752" t="s">
        <v>42</v>
      </c>
      <c r="O65" s="1753"/>
      <c r="P65" s="1740" t="s">
        <v>3</v>
      </c>
      <c r="Q65" s="1740"/>
      <c r="R65" s="138" t="s">
        <v>90</v>
      </c>
      <c r="S65" s="138" t="s">
        <v>9</v>
      </c>
      <c r="T65" s="138" t="s">
        <v>91</v>
      </c>
      <c r="U65" s="1740" t="s">
        <v>8</v>
      </c>
      <c r="V65" s="1756"/>
      <c r="W65" s="132"/>
      <c r="X65" s="132"/>
    </row>
    <row r="66" spans="2:24" ht="13.5" customHeight="1">
      <c r="B66" s="132"/>
      <c r="C66" s="1745">
        <f>SUM(H51,H55,H59,H63)</f>
        <v>0</v>
      </c>
      <c r="D66" s="1746"/>
      <c r="E66" s="1714">
        <f>SUM(H49,H53,H57,H61)</f>
        <v>0</v>
      </c>
      <c r="F66" s="1714"/>
      <c r="G66" s="1714">
        <f>SUM(I49,I53,I57,I61)</f>
        <v>0</v>
      </c>
      <c r="H66" s="1749">
        <f>SUM(J49,J53,J57,J61)</f>
        <v>0</v>
      </c>
      <c r="I66" s="1720">
        <f>SUM(K49,K53,K57,K61)</f>
        <v>48</v>
      </c>
      <c r="J66" s="1716" t="str">
        <f>Jednoduchý_zápis!$T$29</f>
        <v>1</v>
      </c>
      <c r="K66" s="1717"/>
      <c r="M66" s="132"/>
      <c r="N66" s="1745">
        <f>SUM(S51,S55,S59,S63)</f>
        <v>0</v>
      </c>
      <c r="O66" s="1746"/>
      <c r="P66" s="1714">
        <f>SUM(S49,S53,S57,S61)</f>
        <v>0</v>
      </c>
      <c r="Q66" s="1714"/>
      <c r="R66" s="1714">
        <f>SUM(T49,T53,T57,T61)</f>
        <v>0</v>
      </c>
      <c r="S66" s="1749">
        <f>SUM(U49,U53,U57,U61)</f>
        <v>0</v>
      </c>
      <c r="T66" s="1720">
        <f>SUM(V49,V53,V57,V61)</f>
        <v>48</v>
      </c>
      <c r="U66" s="1716" t="str">
        <f>Jednoduchý_zápis!$T$16</f>
        <v>1</v>
      </c>
      <c r="V66" s="1717"/>
      <c r="W66" s="132"/>
      <c r="X66" s="132"/>
    </row>
    <row r="67" spans="2:35" ht="13.5" customHeight="1" thickBot="1">
      <c r="B67" s="132"/>
      <c r="C67" s="1747"/>
      <c r="D67" s="1748"/>
      <c r="E67" s="1715"/>
      <c r="F67" s="1715"/>
      <c r="G67" s="1715"/>
      <c r="H67" s="1750"/>
      <c r="I67" s="1721"/>
      <c r="J67" s="1718"/>
      <c r="K67" s="1719"/>
      <c r="M67" s="132"/>
      <c r="N67" s="1747"/>
      <c r="O67" s="1748"/>
      <c r="P67" s="1715"/>
      <c r="Q67" s="1715"/>
      <c r="R67" s="1715"/>
      <c r="S67" s="1750"/>
      <c r="T67" s="1721"/>
      <c r="U67" s="1718"/>
      <c r="V67" s="1719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</row>
    <row r="68" spans="3:35" ht="13.5" customHeight="1" thickTop="1">
      <c r="C68" s="1701" t="s">
        <v>101</v>
      </c>
      <c r="D68" s="1702"/>
      <c r="E68" s="1702"/>
      <c r="F68" s="1702"/>
      <c r="G68" s="1705">
        <f>Jednoduchý_zápis!P30</f>
        <v>48</v>
      </c>
      <c r="H68" s="1724" t="str">
        <f>Jednoduchý_zápis!$Q$30</f>
        <v>9</v>
      </c>
      <c r="I68" s="1726">
        <f>Jednoduchý_zápis!$R$30</f>
        <v>57</v>
      </c>
      <c r="N68" s="1701" t="s">
        <v>101</v>
      </c>
      <c r="O68" s="1702"/>
      <c r="P68" s="1702"/>
      <c r="Q68" s="1702"/>
      <c r="R68" s="1705">
        <f>Jednoduchý_zápis!$P$17</f>
        <v>48</v>
      </c>
      <c r="S68" s="1724" t="str">
        <f>Jednoduchý_zápis!$Q$17</f>
        <v>9</v>
      </c>
      <c r="T68" s="1726">
        <f>Jednoduchý_zápis!$R$17</f>
        <v>57</v>
      </c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</row>
    <row r="69" spans="3:35" ht="13.5" customHeight="1" thickBot="1">
      <c r="C69" s="1703"/>
      <c r="D69" s="1704"/>
      <c r="E69" s="1704"/>
      <c r="F69" s="1704"/>
      <c r="G69" s="1706"/>
      <c r="H69" s="1725"/>
      <c r="I69" s="1727"/>
      <c r="N69" s="1703"/>
      <c r="O69" s="1704"/>
      <c r="P69" s="1704"/>
      <c r="Q69" s="1704"/>
      <c r="R69" s="1706"/>
      <c r="S69" s="1725"/>
      <c r="T69" s="1727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</row>
    <row r="70" spans="23:35" ht="13.5" customHeight="1" thickTop="1"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</row>
    <row r="71" spans="2:35" ht="15" customHeight="1">
      <c r="B71" s="1671" t="s">
        <v>155</v>
      </c>
      <c r="C71" s="1671"/>
      <c r="D71" s="1671"/>
      <c r="E71" s="1671"/>
      <c r="F71" s="1671"/>
      <c r="G71" s="1671"/>
      <c r="H71" s="1671"/>
      <c r="I71" s="1671"/>
      <c r="J71" s="1671"/>
      <c r="K71" s="1671"/>
      <c r="L71" s="1671"/>
      <c r="M71" s="1671"/>
      <c r="N71" s="1671"/>
      <c r="O71" s="1671"/>
      <c r="P71" s="1671"/>
      <c r="Q71" s="1671"/>
      <c r="R71" s="1671"/>
      <c r="S71" s="1671"/>
      <c r="T71" s="1671"/>
      <c r="U71" s="1671"/>
      <c r="V71" s="1671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</row>
    <row r="72" spans="2:35" ht="12.75" customHeight="1" thickBot="1">
      <c r="B72" s="1671"/>
      <c r="C72" s="1671"/>
      <c r="D72" s="1671"/>
      <c r="E72" s="1671"/>
      <c r="F72" s="1671"/>
      <c r="G72" s="1671"/>
      <c r="H72" s="1671"/>
      <c r="I72" s="1671"/>
      <c r="J72" s="1671"/>
      <c r="K72" s="1671"/>
      <c r="L72" s="1671"/>
      <c r="M72" s="1671"/>
      <c r="N72" s="1671"/>
      <c r="O72" s="1671"/>
      <c r="P72" s="1671"/>
      <c r="Q72" s="1671"/>
      <c r="R72" s="1671"/>
      <c r="S72" s="1671"/>
      <c r="T72" s="1671"/>
      <c r="U72" s="1671"/>
      <c r="V72" s="1671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</row>
    <row r="73" spans="23:35" ht="14.25" customHeight="1" thickBot="1"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</row>
    <row r="74" spans="2:24" ht="7.5" customHeight="1" thickTop="1">
      <c r="B74" s="570"/>
      <c r="C74" s="1639"/>
      <c r="D74" s="1639"/>
      <c r="E74" s="1639"/>
      <c r="F74" s="1639"/>
      <c r="G74" s="1639"/>
      <c r="H74" s="1639"/>
      <c r="I74" s="1639"/>
      <c r="J74" s="1682"/>
      <c r="K74" s="1683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</row>
    <row r="75" spans="2:24" ht="21" customHeight="1">
      <c r="B75" s="1628" t="s">
        <v>49</v>
      </c>
      <c r="C75" s="1744" t="str">
        <f>Tlačivo_na_zostavy!$T$27</f>
        <v>-</v>
      </c>
      <c r="D75" s="1744"/>
      <c r="E75" s="1744"/>
      <c r="F75" s="1744"/>
      <c r="G75" s="1744"/>
      <c r="H75" s="1744"/>
      <c r="I75" s="1744"/>
      <c r="J75" s="1684"/>
      <c r="K75" s="1685"/>
      <c r="L75" s="132"/>
      <c r="N75" s="1671" t="s">
        <v>154</v>
      </c>
      <c r="O75" s="1671"/>
      <c r="P75" s="1671"/>
      <c r="Q75" s="645"/>
      <c r="R75" s="645"/>
      <c r="S75" s="263"/>
      <c r="T75" s="262"/>
      <c r="U75" s="262"/>
      <c r="V75" s="262"/>
      <c r="W75" s="132"/>
      <c r="X75" s="132"/>
    </row>
    <row r="76" spans="2:24" ht="21" customHeight="1">
      <c r="B76" s="1628"/>
      <c r="C76" s="1758" t="str">
        <f>Zap_1_PC_Tu_Vpisovť_Mená!E30</f>
        <v>-</v>
      </c>
      <c r="D76" s="1758"/>
      <c r="E76" s="1758"/>
      <c r="F76" s="1758"/>
      <c r="G76" s="1758"/>
      <c r="H76" s="1758"/>
      <c r="I76" s="1758"/>
      <c r="J76" s="1759"/>
      <c r="K76" s="1760"/>
      <c r="L76" s="132"/>
      <c r="M76" s="261"/>
      <c r="N76" s="1671"/>
      <c r="O76" s="1671"/>
      <c r="P76" s="1671"/>
      <c r="Q76" s="645"/>
      <c r="R76" s="645"/>
      <c r="S76" s="262"/>
      <c r="T76" s="262"/>
      <c r="U76" s="262"/>
      <c r="V76" s="262"/>
      <c r="W76" s="132"/>
      <c r="X76" s="132"/>
    </row>
    <row r="77" spans="2:24" ht="7.5" customHeight="1" thickBot="1">
      <c r="B77" s="571"/>
      <c r="C77" s="569"/>
      <c r="D77" s="569"/>
      <c r="E77" s="569"/>
      <c r="F77" s="569"/>
      <c r="G77" s="569"/>
      <c r="H77" s="569"/>
      <c r="I77" s="569"/>
      <c r="J77" s="569"/>
      <c r="K77" s="574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</row>
    <row r="78" spans="2:24" ht="12.75" customHeight="1" thickBot="1" thickTop="1">
      <c r="B78" s="6"/>
      <c r="C78" s="6"/>
      <c r="D78" s="6"/>
      <c r="E78" s="6"/>
      <c r="F78" s="6"/>
      <c r="G78" s="6"/>
      <c r="H78" s="6"/>
      <c r="I78" s="6"/>
      <c r="J78" s="6"/>
      <c r="K78" s="6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</row>
    <row r="79" spans="2:24" ht="12.75" customHeight="1" thickTop="1">
      <c r="B79" s="584"/>
      <c r="C79" s="575"/>
      <c r="D79" s="576"/>
      <c r="E79" s="576"/>
      <c r="F79" s="577"/>
      <c r="G79" s="577"/>
      <c r="H79" s="578"/>
      <c r="I79" s="579"/>
      <c r="J79" s="608"/>
      <c r="K79" s="609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</row>
    <row r="80" spans="2:24" ht="12.75" customHeight="1">
      <c r="B80" s="585" t="s">
        <v>92</v>
      </c>
      <c r="C80" s="1743" t="s">
        <v>362</v>
      </c>
      <c r="D80" s="1743"/>
      <c r="E80" s="1696" t="s">
        <v>59</v>
      </c>
      <c r="F80" s="1696"/>
      <c r="G80" s="1696"/>
      <c r="H80" s="1696"/>
      <c r="I80" s="1696"/>
      <c r="J80" s="794" t="s">
        <v>365</v>
      </c>
      <c r="K80" s="691" t="s">
        <v>270</v>
      </c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</row>
    <row r="81" spans="2:24" ht="12.75" customHeight="1">
      <c r="B81" s="586"/>
      <c r="C81" s="689"/>
      <c r="D81" s="690"/>
      <c r="E81" s="12"/>
      <c r="F81" s="12"/>
      <c r="G81" s="12"/>
      <c r="H81" s="86"/>
      <c r="I81" s="85"/>
      <c r="J81" s="85"/>
      <c r="K81" s="610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</row>
    <row r="82" spans="2:24" ht="12.75" customHeight="1">
      <c r="B82" s="585" t="s">
        <v>93</v>
      </c>
      <c r="C82" s="1695" t="s">
        <v>363</v>
      </c>
      <c r="D82" s="1695"/>
      <c r="E82" s="1696" t="s">
        <v>10</v>
      </c>
      <c r="F82" s="1696"/>
      <c r="G82" s="1696"/>
      <c r="H82" s="1696"/>
      <c r="I82" s="1696"/>
      <c r="J82" s="795" t="s">
        <v>364</v>
      </c>
      <c r="K82" s="688"/>
      <c r="L82" s="132"/>
      <c r="M82" s="1767" t="str">
        <f>Tlačivo_na_zostavy!$T$23</f>
        <v>T - 3</v>
      </c>
      <c r="N82" s="1761" t="s">
        <v>156</v>
      </c>
      <c r="O82" s="1761"/>
      <c r="P82" s="1762">
        <v>2023</v>
      </c>
      <c r="Q82" s="1762"/>
      <c r="R82" s="1761" t="str">
        <f>Tlačivo_na_zostavy!$T$19</f>
        <v>Vrútky</v>
      </c>
      <c r="S82" s="1761"/>
      <c r="T82" s="1761"/>
      <c r="U82" s="1761"/>
      <c r="V82" s="132"/>
      <c r="W82" s="132"/>
      <c r="X82" s="132"/>
    </row>
    <row r="83" spans="2:24" ht="12.75" customHeight="1" thickBot="1">
      <c r="B83" s="587"/>
      <c r="C83" s="580"/>
      <c r="D83" s="581"/>
      <c r="E83" s="581"/>
      <c r="F83" s="582"/>
      <c r="G83" s="582"/>
      <c r="H83" s="583"/>
      <c r="I83" s="582"/>
      <c r="J83" s="582"/>
      <c r="K83" s="611"/>
      <c r="L83" s="132"/>
      <c r="M83" s="1767"/>
      <c r="N83" s="1761"/>
      <c r="O83" s="1761"/>
      <c r="P83" s="1762"/>
      <c r="Q83" s="1762"/>
      <c r="R83" s="1761"/>
      <c r="S83" s="1761"/>
      <c r="T83" s="1761"/>
      <c r="U83" s="1761"/>
      <c r="V83" s="132"/>
      <c r="W83" s="132"/>
      <c r="X83" s="132"/>
    </row>
    <row r="84" spans="2:24" ht="12.75" customHeight="1" thickBot="1" thickTop="1">
      <c r="B84" s="6"/>
      <c r="C84" s="6"/>
      <c r="D84" s="6"/>
      <c r="E84" s="6"/>
      <c r="F84" s="6"/>
      <c r="G84" s="6"/>
      <c r="H84" s="6"/>
      <c r="I84" s="6"/>
      <c r="J84" s="6"/>
      <c r="K84" s="6"/>
      <c r="L84" s="132"/>
      <c r="M84" s="1767"/>
      <c r="N84" s="1761"/>
      <c r="O84" s="1761"/>
      <c r="P84" s="1762"/>
      <c r="Q84" s="1762"/>
      <c r="R84" s="1761"/>
      <c r="S84" s="1761"/>
      <c r="T84" s="1761"/>
      <c r="U84" s="1761"/>
      <c r="V84" s="132"/>
      <c r="W84" s="132"/>
      <c r="X84" s="132"/>
    </row>
    <row r="85" spans="2:24" ht="12.75" customHeight="1" thickTop="1">
      <c r="B85" s="1646" t="s">
        <v>272</v>
      </c>
      <c r="C85" s="1647"/>
      <c r="D85" s="1686"/>
      <c r="E85" s="1686"/>
      <c r="F85" s="1686"/>
      <c r="G85" s="1686"/>
      <c r="H85" s="1686"/>
      <c r="I85" s="1686"/>
      <c r="J85" s="1686"/>
      <c r="K85" s="1687"/>
      <c r="L85" s="132"/>
      <c r="O85" s="260"/>
      <c r="P85" s="260"/>
      <c r="Q85" s="260"/>
      <c r="R85" s="260"/>
      <c r="W85" s="132"/>
      <c r="X85" s="132"/>
    </row>
    <row r="86" spans="2:24" ht="12.75" customHeight="1" thickBot="1">
      <c r="B86" s="1768"/>
      <c r="C86" s="1769"/>
      <c r="D86" s="1769"/>
      <c r="E86" s="1769"/>
      <c r="F86" s="1769"/>
      <c r="G86" s="1769"/>
      <c r="H86" s="1769"/>
      <c r="I86" s="1769"/>
      <c r="J86" s="1769"/>
      <c r="K86" s="1770"/>
      <c r="L86" s="132"/>
      <c r="W86" s="132"/>
      <c r="X86" s="132"/>
    </row>
    <row r="87" spans="2:24" ht="12.75" customHeight="1" thickTop="1">
      <c r="B87" s="1688"/>
      <c r="C87" s="1689"/>
      <c r="D87" s="1689"/>
      <c r="E87" s="1689"/>
      <c r="F87" s="1689"/>
      <c r="G87" s="1689"/>
      <c r="H87" s="1689"/>
      <c r="I87" s="1689"/>
      <c r="J87" s="1689"/>
      <c r="K87" s="1690"/>
      <c r="L87" s="132"/>
      <c r="M87" s="570"/>
      <c r="N87" s="576"/>
      <c r="O87" s="1765" t="s">
        <v>51</v>
      </c>
      <c r="P87" s="1765"/>
      <c r="Q87" s="1763">
        <f>Tlačivo_na_zostavy!$V$21</f>
        <v>45017</v>
      </c>
      <c r="R87" s="1763"/>
      <c r="S87" s="1763"/>
      <c r="T87" s="1763"/>
      <c r="U87" s="663"/>
      <c r="V87" s="598"/>
      <c r="W87" s="132"/>
      <c r="X87" s="132"/>
    </row>
    <row r="88" spans="2:24" ht="12.75" customHeight="1">
      <c r="B88" s="1688"/>
      <c r="C88" s="1689"/>
      <c r="D88" s="1689"/>
      <c r="E88" s="1689"/>
      <c r="F88" s="1689"/>
      <c r="G88" s="1689"/>
      <c r="H88" s="1689"/>
      <c r="I88" s="1689"/>
      <c r="J88" s="1689"/>
      <c r="K88" s="1690"/>
      <c r="L88" s="132"/>
      <c r="M88" s="665"/>
      <c r="N88" s="509"/>
      <c r="O88" s="1766"/>
      <c r="P88" s="1766"/>
      <c r="Q88" s="1764"/>
      <c r="R88" s="1764"/>
      <c r="S88" s="1764"/>
      <c r="T88" s="1764"/>
      <c r="U88" s="664"/>
      <c r="V88" s="599"/>
      <c r="W88" s="132"/>
      <c r="X88" s="132"/>
    </row>
    <row r="89" spans="2:24" ht="12.75" customHeight="1">
      <c r="B89" s="1688"/>
      <c r="C89" s="1689"/>
      <c r="D89" s="1689"/>
      <c r="E89" s="1689"/>
      <c r="F89" s="1689"/>
      <c r="G89" s="1689"/>
      <c r="H89" s="1689"/>
      <c r="I89" s="1689"/>
      <c r="J89" s="1689"/>
      <c r="K89" s="1690"/>
      <c r="L89" s="132"/>
      <c r="M89" s="594"/>
      <c r="N89" s="6"/>
      <c r="P89" s="509"/>
      <c r="Q89" s="509"/>
      <c r="R89" s="509"/>
      <c r="S89" s="509"/>
      <c r="T89" s="509"/>
      <c r="U89" s="509"/>
      <c r="V89" s="614"/>
      <c r="W89" s="132"/>
      <c r="X89" s="132"/>
    </row>
    <row r="90" spans="2:24" ht="12.75" customHeight="1">
      <c r="B90" s="1688"/>
      <c r="C90" s="1689"/>
      <c r="D90" s="1689"/>
      <c r="E90" s="1689"/>
      <c r="F90" s="1689"/>
      <c r="G90" s="1689"/>
      <c r="H90" s="1689"/>
      <c r="I90" s="1689"/>
      <c r="J90" s="1689"/>
      <c r="K90" s="1690"/>
      <c r="L90" s="132"/>
      <c r="M90" s="594"/>
      <c r="N90" s="6"/>
      <c r="O90" s="1771" t="s">
        <v>201</v>
      </c>
      <c r="P90" s="1771"/>
      <c r="Q90" s="1771"/>
      <c r="R90" s="1771"/>
      <c r="S90" s="1771"/>
      <c r="T90" s="1771"/>
      <c r="U90" s="509"/>
      <c r="V90" s="600"/>
      <c r="W90" s="132"/>
      <c r="X90" s="132"/>
    </row>
    <row r="91" spans="2:24" ht="12.75" customHeight="1" thickBot="1">
      <c r="B91" s="1730"/>
      <c r="C91" s="1731"/>
      <c r="D91" s="1731"/>
      <c r="E91" s="1731"/>
      <c r="F91" s="1731"/>
      <c r="G91" s="1731"/>
      <c r="H91" s="1731"/>
      <c r="I91" s="1731"/>
      <c r="J91" s="1731"/>
      <c r="K91" s="1732"/>
      <c r="L91" s="132"/>
      <c r="M91" s="594"/>
      <c r="N91" s="6"/>
      <c r="O91" s="1771"/>
      <c r="P91" s="1771"/>
      <c r="Q91" s="1771"/>
      <c r="R91" s="1771"/>
      <c r="S91" s="1771"/>
      <c r="T91" s="1771"/>
      <c r="U91" s="6"/>
      <c r="V91" s="600"/>
      <c r="W91" s="132"/>
      <c r="X91" s="132"/>
    </row>
    <row r="92" spans="2:24" ht="12.75" customHeight="1" thickBot="1" thickTop="1">
      <c r="B92" s="6"/>
      <c r="C92" s="6"/>
      <c r="D92" s="6"/>
      <c r="E92" s="6"/>
      <c r="F92" s="6"/>
      <c r="G92" s="6"/>
      <c r="H92" s="6"/>
      <c r="I92" s="6"/>
      <c r="J92" s="6"/>
      <c r="K92" s="6"/>
      <c r="L92" s="132"/>
      <c r="M92" s="594"/>
      <c r="N92" s="6"/>
      <c r="O92" s="6"/>
      <c r="P92" s="6"/>
      <c r="Q92" s="6"/>
      <c r="R92" s="6"/>
      <c r="S92" s="6"/>
      <c r="T92" s="6"/>
      <c r="U92" s="6"/>
      <c r="V92" s="600"/>
      <c r="W92" s="132"/>
      <c r="X92" s="132"/>
    </row>
    <row r="93" spans="2:24" ht="12.75" customHeight="1" thickTop="1">
      <c r="B93" s="1646" t="s">
        <v>271</v>
      </c>
      <c r="C93" s="1647"/>
      <c r="D93" s="1647"/>
      <c r="E93" s="1647"/>
      <c r="F93" s="1647"/>
      <c r="G93" s="1686"/>
      <c r="H93" s="1686"/>
      <c r="I93" s="1686"/>
      <c r="J93" s="1686"/>
      <c r="K93" s="1687"/>
      <c r="L93" s="132"/>
      <c r="M93" s="1680"/>
      <c r="N93" s="1681"/>
      <c r="O93" s="6"/>
      <c r="P93" s="6"/>
      <c r="Q93" s="6"/>
      <c r="R93" s="6"/>
      <c r="S93" s="6"/>
      <c r="T93" s="6"/>
      <c r="U93" s="6"/>
      <c r="V93" s="600"/>
      <c r="W93" s="132"/>
      <c r="X93" s="132"/>
    </row>
    <row r="94" spans="2:24" ht="12.75" customHeight="1">
      <c r="B94" s="1688"/>
      <c r="C94" s="1689"/>
      <c r="D94" s="1689"/>
      <c r="E94" s="1689"/>
      <c r="F94" s="1689"/>
      <c r="G94" s="1689"/>
      <c r="H94" s="1689"/>
      <c r="I94" s="1689"/>
      <c r="J94" s="1689"/>
      <c r="K94" s="1690"/>
      <c r="L94" s="132"/>
      <c r="M94" s="1678" t="str">
        <f>Zap_1_PC_Tu_Vpisovť_Mená!$D$6</f>
        <v>ŠK Železiarne Podbrezová</v>
      </c>
      <c r="N94" s="1679"/>
      <c r="O94" s="11"/>
      <c r="P94" s="11"/>
      <c r="Q94" s="11"/>
      <c r="R94" s="11"/>
      <c r="S94" s="11"/>
      <c r="T94" s="11"/>
      <c r="U94" s="11"/>
      <c r="V94" s="600"/>
      <c r="W94" s="132"/>
      <c r="X94" s="132"/>
    </row>
    <row r="95" spans="2:24" ht="12.75" customHeight="1">
      <c r="B95" s="1688"/>
      <c r="C95" s="1689"/>
      <c r="D95" s="1689"/>
      <c r="E95" s="1689"/>
      <c r="F95" s="1689"/>
      <c r="G95" s="1689"/>
      <c r="H95" s="1689"/>
      <c r="I95" s="1689"/>
      <c r="J95" s="1689"/>
      <c r="K95" s="1690"/>
      <c r="L95" s="132"/>
      <c r="M95" s="1680"/>
      <c r="N95" s="1681"/>
      <c r="O95" s="6"/>
      <c r="P95" s="6"/>
      <c r="Q95" s="6"/>
      <c r="R95" s="6"/>
      <c r="S95" s="6"/>
      <c r="T95" s="6"/>
      <c r="U95" s="6"/>
      <c r="V95" s="600"/>
      <c r="W95" s="132"/>
      <c r="X95" s="132"/>
    </row>
    <row r="96" spans="2:24" ht="12.75" customHeight="1">
      <c r="B96" s="1688"/>
      <c r="C96" s="1689"/>
      <c r="D96" s="1689"/>
      <c r="E96" s="1689"/>
      <c r="F96" s="1689"/>
      <c r="G96" s="1689"/>
      <c r="H96" s="1689"/>
      <c r="I96" s="1689"/>
      <c r="J96" s="1689"/>
      <c r="K96" s="1690"/>
      <c r="L96" s="132"/>
      <c r="M96" s="1678" t="str">
        <f>Zap_1_PC_Tu_Vpisovť_Mená!$D$17</f>
        <v>TJ Rakovice</v>
      </c>
      <c r="N96" s="1679"/>
      <c r="O96" s="14"/>
      <c r="P96" s="14"/>
      <c r="Q96" s="14"/>
      <c r="R96" s="14"/>
      <c r="S96" s="14"/>
      <c r="T96" s="14"/>
      <c r="U96" s="14"/>
      <c r="V96" s="600"/>
      <c r="W96" s="132"/>
      <c r="X96" s="132"/>
    </row>
    <row r="97" spans="2:24" ht="12.75" customHeight="1">
      <c r="B97" s="1688"/>
      <c r="C97" s="1689"/>
      <c r="D97" s="1689"/>
      <c r="E97" s="1689"/>
      <c r="F97" s="1689"/>
      <c r="G97" s="1689"/>
      <c r="H97" s="1689"/>
      <c r="I97" s="1689"/>
      <c r="J97" s="1689"/>
      <c r="K97" s="1690"/>
      <c r="L97" s="132"/>
      <c r="M97" s="1680"/>
      <c r="N97" s="1681"/>
      <c r="O97" s="6"/>
      <c r="P97" s="6"/>
      <c r="Q97" s="6"/>
      <c r="R97" s="6"/>
      <c r="S97" s="6"/>
      <c r="T97" s="6"/>
      <c r="U97" s="6"/>
      <c r="V97" s="600"/>
      <c r="W97" s="132"/>
      <c r="X97" s="132"/>
    </row>
    <row r="98" spans="2:24" ht="12.75" customHeight="1">
      <c r="B98" s="1688"/>
      <c r="C98" s="1689"/>
      <c r="D98" s="1689"/>
      <c r="E98" s="1689"/>
      <c r="F98" s="1689"/>
      <c r="G98" s="1689"/>
      <c r="H98" s="1689"/>
      <c r="I98" s="1689"/>
      <c r="J98" s="1689"/>
      <c r="K98" s="1690"/>
      <c r="L98" s="132"/>
      <c r="M98" s="1678" t="str">
        <f>Zap_1_PC_Tu_Vpisovť_Mená!$J$6</f>
        <v>MKK Piešťany</v>
      </c>
      <c r="N98" s="1679"/>
      <c r="O98" s="11"/>
      <c r="P98" s="11"/>
      <c r="Q98" s="11"/>
      <c r="R98" s="11"/>
      <c r="S98" s="11"/>
      <c r="T98" s="11"/>
      <c r="U98" s="11"/>
      <c r="V98" s="600"/>
      <c r="W98" s="132"/>
      <c r="X98" s="132"/>
    </row>
    <row r="99" spans="2:24" ht="12.75" customHeight="1" thickBot="1">
      <c r="B99" s="1730"/>
      <c r="C99" s="1731"/>
      <c r="D99" s="1731"/>
      <c r="E99" s="1731"/>
      <c r="F99" s="1731"/>
      <c r="G99" s="1731"/>
      <c r="H99" s="1731"/>
      <c r="I99" s="1731"/>
      <c r="J99" s="1731"/>
      <c r="K99" s="1732"/>
      <c r="L99" s="132"/>
      <c r="M99" s="595"/>
      <c r="N99" s="259"/>
      <c r="O99" s="6"/>
      <c r="P99" s="6"/>
      <c r="Q99" s="6"/>
      <c r="R99" s="6"/>
      <c r="S99" s="6"/>
      <c r="T99" s="6"/>
      <c r="U99" s="6"/>
      <c r="V99" s="600"/>
      <c r="W99" s="132"/>
      <c r="X99" s="132"/>
    </row>
    <row r="100" spans="2:24" ht="12.75" customHeight="1" thickBot="1" thickTop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132"/>
      <c r="M100" s="1678" t="str">
        <f>Zap_1_PC_Tu_Vpisovť_Mená!$J$17</f>
        <v>TJ Lokomotíva Vrútky</v>
      </c>
      <c r="N100" s="1679"/>
      <c r="O100" s="14"/>
      <c r="P100" s="14"/>
      <c r="Q100" s="14"/>
      <c r="R100" s="14"/>
      <c r="S100" s="14"/>
      <c r="T100" s="14"/>
      <c r="U100" s="14"/>
      <c r="V100" s="600"/>
      <c r="W100" s="132"/>
      <c r="X100" s="132"/>
    </row>
    <row r="101" spans="2:24" ht="12.75" customHeight="1" thickTop="1">
      <c r="B101" s="736" t="s">
        <v>275</v>
      </c>
      <c r="C101" s="737"/>
      <c r="D101" s="737"/>
      <c r="E101" s="737"/>
      <c r="F101" s="737"/>
      <c r="G101" s="737"/>
      <c r="H101" s="737"/>
      <c r="I101" s="737"/>
      <c r="J101" s="737"/>
      <c r="K101" s="612"/>
      <c r="L101" s="132"/>
      <c r="M101" s="596"/>
      <c r="N101" s="259"/>
      <c r="O101" s="6"/>
      <c r="P101" s="6"/>
      <c r="Q101" s="6"/>
      <c r="R101" s="6"/>
      <c r="S101" s="6"/>
      <c r="T101" s="6"/>
      <c r="U101" s="6"/>
      <c r="V101" s="600"/>
      <c r="W101" s="132"/>
      <c r="X101" s="132"/>
    </row>
    <row r="102" spans="2:24" ht="12.75" customHeight="1">
      <c r="B102" s="1688"/>
      <c r="C102" s="1689"/>
      <c r="D102" s="1689"/>
      <c r="E102" s="1689"/>
      <c r="F102" s="1689"/>
      <c r="G102" s="1689"/>
      <c r="H102" s="1689"/>
      <c r="I102" s="1689"/>
      <c r="J102" s="1689"/>
      <c r="K102" s="1690"/>
      <c r="L102" s="132"/>
      <c r="M102" s="594"/>
      <c r="N102" s="6"/>
      <c r="O102" s="6"/>
      <c r="P102" s="6"/>
      <c r="Q102" s="6"/>
      <c r="R102" s="6"/>
      <c r="S102" s="6"/>
      <c r="T102" s="6"/>
      <c r="U102" s="6"/>
      <c r="V102" s="600"/>
      <c r="W102" s="132"/>
      <c r="X102" s="132"/>
    </row>
    <row r="103" spans="2:24" ht="12.75" customHeight="1">
      <c r="B103" s="1688"/>
      <c r="C103" s="1689"/>
      <c r="D103" s="1689"/>
      <c r="E103" s="1689"/>
      <c r="F103" s="1689"/>
      <c r="G103" s="1689"/>
      <c r="H103" s="1689"/>
      <c r="I103" s="1689"/>
      <c r="J103" s="1689"/>
      <c r="K103" s="1690"/>
      <c r="L103" s="132"/>
      <c r="M103" s="593"/>
      <c r="N103" s="253"/>
      <c r="O103" s="253"/>
      <c r="P103" s="253"/>
      <c r="Q103" s="253"/>
      <c r="R103" s="253"/>
      <c r="S103" s="253"/>
      <c r="T103" s="253"/>
      <c r="U103" s="253"/>
      <c r="V103" s="601"/>
      <c r="W103" s="253"/>
      <c r="X103" s="132"/>
    </row>
    <row r="104" spans="2:24" ht="12.75" customHeight="1">
      <c r="B104" s="1688"/>
      <c r="C104" s="1689"/>
      <c r="D104" s="1689"/>
      <c r="E104" s="1689"/>
      <c r="F104" s="1689"/>
      <c r="G104" s="1689"/>
      <c r="H104" s="1689"/>
      <c r="I104" s="1689"/>
      <c r="J104" s="1689"/>
      <c r="K104" s="1690"/>
      <c r="L104" s="132"/>
      <c r="M104" s="1678" t="s">
        <v>50</v>
      </c>
      <c r="N104" s="1679"/>
      <c r="O104" s="14"/>
      <c r="P104" s="14"/>
      <c r="Q104" s="14"/>
      <c r="R104" s="14"/>
      <c r="S104" s="14"/>
      <c r="T104" s="14"/>
      <c r="U104" s="14"/>
      <c r="V104" s="601"/>
      <c r="W104" s="132"/>
      <c r="X104" s="132"/>
    </row>
    <row r="105" spans="2:24" ht="12.75" customHeight="1" thickBot="1">
      <c r="B105" s="1688"/>
      <c r="C105" s="1689"/>
      <c r="D105" s="1689"/>
      <c r="E105" s="1689"/>
      <c r="F105" s="1689"/>
      <c r="G105" s="1689"/>
      <c r="H105" s="1689"/>
      <c r="I105" s="1689"/>
      <c r="J105" s="1689"/>
      <c r="K105" s="1690"/>
      <c r="L105" s="132"/>
      <c r="M105" s="597"/>
      <c r="N105" s="592"/>
      <c r="O105" s="592"/>
      <c r="P105" s="592"/>
      <c r="Q105" s="592"/>
      <c r="R105" s="592"/>
      <c r="S105" s="592"/>
      <c r="T105" s="592"/>
      <c r="U105" s="592"/>
      <c r="V105" s="602"/>
      <c r="W105" s="132"/>
      <c r="X105" s="132"/>
    </row>
    <row r="106" spans="2:24" ht="12.75" customHeight="1" thickTop="1">
      <c r="B106" s="1688"/>
      <c r="C106" s="1689"/>
      <c r="D106" s="1689"/>
      <c r="E106" s="1689"/>
      <c r="F106" s="1689"/>
      <c r="G106" s="1689"/>
      <c r="H106" s="1689"/>
      <c r="I106" s="1689"/>
      <c r="J106" s="1689"/>
      <c r="K106" s="1690"/>
      <c r="L106" s="132"/>
      <c r="M106" s="132"/>
      <c r="N106" s="6"/>
      <c r="O106" s="6"/>
      <c r="P106" s="6"/>
      <c r="Q106" s="6"/>
      <c r="R106" s="6"/>
      <c r="S106" s="6"/>
      <c r="T106" s="6"/>
      <c r="U106" s="6"/>
      <c r="V106" s="132"/>
      <c r="W106" s="132"/>
      <c r="X106" s="132"/>
    </row>
    <row r="107" spans="2:24" ht="12.75" customHeight="1" thickBot="1">
      <c r="B107" s="1730"/>
      <c r="C107" s="1731"/>
      <c r="D107" s="1731"/>
      <c r="E107" s="1731"/>
      <c r="F107" s="1731"/>
      <c r="G107" s="1731"/>
      <c r="H107" s="1731"/>
      <c r="I107" s="1731"/>
      <c r="J107" s="1731"/>
      <c r="K107" s="17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</row>
    <row r="108" spans="2:24" ht="12.75" customHeight="1" thickBot="1" thickTop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</row>
    <row r="109" spans="2:24" ht="12.75" customHeight="1" thickTop="1">
      <c r="B109" s="613" t="s">
        <v>274</v>
      </c>
      <c r="C109" s="1686"/>
      <c r="D109" s="1686"/>
      <c r="E109" s="1686"/>
      <c r="F109" s="1686"/>
      <c r="G109" s="1686"/>
      <c r="H109" s="1686"/>
      <c r="I109" s="1686"/>
      <c r="J109" s="1686"/>
      <c r="K109" s="1687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</row>
    <row r="110" spans="2:24" ht="12.75" customHeight="1">
      <c r="B110" s="1778"/>
      <c r="C110" s="1779"/>
      <c r="D110" s="1779"/>
      <c r="E110" s="1779"/>
      <c r="F110" s="1779"/>
      <c r="G110" s="1779"/>
      <c r="H110" s="1779"/>
      <c r="I110" s="1779"/>
      <c r="J110" s="1779"/>
      <c r="K110" s="1780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</row>
    <row r="111" spans="2:24" ht="12.75" customHeight="1">
      <c r="B111" s="1778"/>
      <c r="C111" s="1779"/>
      <c r="D111" s="1779"/>
      <c r="E111" s="1779"/>
      <c r="F111" s="1779"/>
      <c r="G111" s="1779"/>
      <c r="H111" s="1779"/>
      <c r="I111" s="1779"/>
      <c r="J111" s="1779"/>
      <c r="K111" s="1780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</row>
    <row r="112" spans="2:24" ht="12.75" customHeight="1">
      <c r="B112" s="1688"/>
      <c r="C112" s="1689"/>
      <c r="D112" s="1689"/>
      <c r="E112" s="1689"/>
      <c r="F112" s="1689"/>
      <c r="G112" s="1689"/>
      <c r="H112" s="1689"/>
      <c r="I112" s="1689"/>
      <c r="J112" s="1689"/>
      <c r="K112" s="1690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</row>
    <row r="113" spans="2:24" ht="12.75" customHeight="1">
      <c r="B113" s="1688"/>
      <c r="C113" s="1689"/>
      <c r="D113" s="1689"/>
      <c r="E113" s="1689"/>
      <c r="F113" s="1689"/>
      <c r="G113" s="1689"/>
      <c r="H113" s="1689"/>
      <c r="I113" s="1689"/>
      <c r="J113" s="1689"/>
      <c r="K113" s="1690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</row>
    <row r="114" spans="2:24" ht="12.75" customHeight="1">
      <c r="B114" s="1688"/>
      <c r="C114" s="1689"/>
      <c r="D114" s="1689"/>
      <c r="E114" s="1689"/>
      <c r="F114" s="1689"/>
      <c r="G114" s="1689"/>
      <c r="H114" s="1689"/>
      <c r="I114" s="1689"/>
      <c r="J114" s="1689"/>
      <c r="K114" s="1690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</row>
    <row r="115" spans="2:24" ht="13.5" customHeight="1" thickBot="1">
      <c r="B115" s="1730"/>
      <c r="C115" s="1731"/>
      <c r="D115" s="1731"/>
      <c r="E115" s="1731"/>
      <c r="F115" s="1731"/>
      <c r="G115" s="1731"/>
      <c r="H115" s="1731"/>
      <c r="I115" s="1731"/>
      <c r="J115" s="1731"/>
      <c r="K115" s="17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</row>
    <row r="116" spans="2:24" ht="13.5" thickTop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</row>
    <row r="117" spans="2:24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</row>
    <row r="118" spans="12:24" ht="12.75"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</row>
    <row r="119" spans="12:24" ht="12.75"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</row>
    <row r="120" spans="12:24" ht="12.75">
      <c r="L120" s="132"/>
      <c r="M120" s="132"/>
      <c r="N120" s="132"/>
      <c r="P120" s="132"/>
      <c r="Q120" s="132"/>
      <c r="R120" s="132"/>
      <c r="S120" s="132"/>
      <c r="T120" s="132"/>
      <c r="U120" s="132"/>
      <c r="V120" s="132"/>
      <c r="W120" s="132"/>
      <c r="X120" s="132"/>
    </row>
    <row r="121" spans="12:24" ht="12.75"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</row>
    <row r="122" spans="12:35" ht="12.75"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132"/>
    </row>
    <row r="123" spans="12:35" ht="12.75"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132"/>
    </row>
    <row r="124" spans="12:35" ht="12.75"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2"/>
      <c r="AH124" s="132"/>
      <c r="AI124" s="132"/>
    </row>
    <row r="125" spans="12:35" ht="12.75"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</row>
    <row r="126" spans="12:35" ht="12.75"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</row>
    <row r="127" spans="12:35" ht="12.75"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132"/>
    </row>
    <row r="128" spans="12:35" ht="12.75"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</row>
    <row r="129" spans="12:35" ht="12.75"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132"/>
    </row>
    <row r="130" spans="12:35" ht="12.75"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32"/>
    </row>
    <row r="131" spans="12:35" ht="12.75"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</row>
    <row r="132" spans="12:35" ht="12.75"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  <c r="AF132" s="132"/>
      <c r="AG132" s="132"/>
      <c r="AH132" s="132"/>
      <c r="AI132" s="132"/>
    </row>
    <row r="133" spans="12:35" ht="12.75"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  <c r="AF133" s="132"/>
      <c r="AG133" s="132"/>
      <c r="AH133" s="132"/>
      <c r="AI133" s="132"/>
    </row>
    <row r="134" spans="2:35" ht="12.75"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2"/>
      <c r="AG134" s="132"/>
      <c r="AH134" s="132"/>
      <c r="AI134" s="132"/>
    </row>
    <row r="135" spans="2:35" ht="12.75"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2"/>
      <c r="AF135" s="132"/>
      <c r="AG135" s="132"/>
      <c r="AH135" s="132"/>
      <c r="AI135" s="132"/>
    </row>
    <row r="136" spans="2:35" ht="12.75"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  <c r="AF136" s="132"/>
      <c r="AG136" s="132"/>
      <c r="AH136" s="132"/>
      <c r="AI136" s="132"/>
    </row>
    <row r="137" spans="2:35" ht="12.75"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2"/>
      <c r="AD137" s="132"/>
      <c r="AE137" s="132"/>
      <c r="AF137" s="132"/>
      <c r="AG137" s="132"/>
      <c r="AH137" s="132"/>
      <c r="AI137" s="132"/>
    </row>
    <row r="138" spans="2:35" ht="12.75"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  <c r="AA138" s="132"/>
      <c r="AB138" s="132"/>
      <c r="AC138" s="132"/>
      <c r="AD138" s="132"/>
      <c r="AE138" s="132"/>
      <c r="AF138" s="132"/>
      <c r="AG138" s="132"/>
      <c r="AH138" s="132"/>
      <c r="AI138" s="132"/>
    </row>
    <row r="139" spans="2:35" ht="12.75">
      <c r="B139" s="132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  <c r="AF139" s="132"/>
      <c r="AG139" s="132"/>
      <c r="AH139" s="132"/>
      <c r="AI139" s="132"/>
    </row>
    <row r="140" spans="2:35" ht="12.75">
      <c r="B140" s="132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  <c r="AF140" s="132"/>
      <c r="AG140" s="132"/>
      <c r="AH140" s="132"/>
      <c r="AI140" s="132"/>
    </row>
    <row r="141" spans="2:35" ht="12.75">
      <c r="B141" s="132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  <c r="AF141" s="132"/>
      <c r="AG141" s="132"/>
      <c r="AH141" s="132"/>
      <c r="AI141" s="132"/>
    </row>
    <row r="142" spans="2:35" ht="12.75"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132"/>
      <c r="AC142" s="132"/>
      <c r="AD142" s="132"/>
      <c r="AE142" s="132"/>
      <c r="AF142" s="132"/>
      <c r="AG142" s="132"/>
      <c r="AH142" s="132"/>
      <c r="AI142" s="132"/>
    </row>
    <row r="143" spans="2:35" ht="12.75">
      <c r="B143" s="132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132"/>
      <c r="AC143" s="132"/>
      <c r="AD143" s="132"/>
      <c r="AE143" s="132"/>
      <c r="AF143" s="132"/>
      <c r="AG143" s="132"/>
      <c r="AH143" s="132"/>
      <c r="AI143" s="132"/>
    </row>
    <row r="144" spans="2:35" ht="12.75">
      <c r="B144" s="132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132"/>
      <c r="AC144" s="132"/>
      <c r="AD144" s="132"/>
      <c r="AE144" s="132"/>
      <c r="AF144" s="132"/>
      <c r="AG144" s="132"/>
      <c r="AH144" s="132"/>
      <c r="AI144" s="132"/>
    </row>
    <row r="145" spans="2:35" ht="12.75">
      <c r="B145" s="132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32"/>
      <c r="AF145" s="132"/>
      <c r="AG145" s="132"/>
      <c r="AH145" s="132"/>
      <c r="AI145" s="132"/>
    </row>
    <row r="146" spans="2:35" ht="12.75">
      <c r="B146" s="132"/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132"/>
      <c r="AC146" s="132"/>
      <c r="AD146" s="132"/>
      <c r="AE146" s="132"/>
      <c r="AF146" s="132"/>
      <c r="AG146" s="132"/>
      <c r="AH146" s="132"/>
      <c r="AI146" s="132"/>
    </row>
    <row r="147" spans="2:35" ht="12.75">
      <c r="B147" s="132"/>
      <c r="C147" s="132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  <c r="AA147" s="132"/>
      <c r="AB147" s="132"/>
      <c r="AC147" s="132"/>
      <c r="AD147" s="132"/>
      <c r="AE147" s="132"/>
      <c r="AF147" s="132"/>
      <c r="AG147" s="132"/>
      <c r="AH147" s="132"/>
      <c r="AI147" s="132"/>
    </row>
    <row r="148" spans="2:35" ht="12.75">
      <c r="B148" s="132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132"/>
      <c r="AC148" s="132"/>
      <c r="AD148" s="132"/>
      <c r="AE148" s="132"/>
      <c r="AF148" s="132"/>
      <c r="AG148" s="132"/>
      <c r="AH148" s="132"/>
      <c r="AI148" s="132"/>
    </row>
    <row r="149" spans="2:35" ht="12.75">
      <c r="B149" s="132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132"/>
      <c r="AC149" s="132"/>
      <c r="AD149" s="132"/>
      <c r="AE149" s="132"/>
      <c r="AF149" s="132"/>
      <c r="AG149" s="132"/>
      <c r="AH149" s="132"/>
      <c r="AI149" s="132"/>
    </row>
    <row r="150" spans="2:35" ht="12.75">
      <c r="B150" s="132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132"/>
      <c r="AC150" s="132"/>
      <c r="AD150" s="132"/>
      <c r="AE150" s="132"/>
      <c r="AF150" s="132"/>
      <c r="AG150" s="132"/>
      <c r="AH150" s="132"/>
      <c r="AI150" s="132"/>
    </row>
    <row r="151" spans="2:35" ht="12.75">
      <c r="B151" s="132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132"/>
      <c r="AC151" s="132"/>
      <c r="AD151" s="132"/>
      <c r="AE151" s="132"/>
      <c r="AF151" s="132"/>
      <c r="AG151" s="132"/>
      <c r="AH151" s="132"/>
      <c r="AI151" s="132"/>
    </row>
    <row r="152" spans="2:35" ht="12.75">
      <c r="B152" s="132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132"/>
      <c r="AC152" s="132"/>
      <c r="AD152" s="132"/>
      <c r="AE152" s="132"/>
      <c r="AF152" s="132"/>
      <c r="AG152" s="132"/>
      <c r="AH152" s="132"/>
      <c r="AI152" s="132"/>
    </row>
    <row r="153" spans="2:35" ht="12.75">
      <c r="B153" s="132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132"/>
      <c r="AC153" s="132"/>
      <c r="AD153" s="132"/>
      <c r="AE153" s="132"/>
      <c r="AF153" s="132"/>
      <c r="AG153" s="132"/>
      <c r="AH153" s="132"/>
      <c r="AI153" s="132"/>
    </row>
    <row r="154" spans="2:35" ht="12.75">
      <c r="B154" s="132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132"/>
      <c r="AC154" s="132"/>
      <c r="AD154" s="132"/>
      <c r="AE154" s="132"/>
      <c r="AF154" s="132"/>
      <c r="AG154" s="132"/>
      <c r="AH154" s="132"/>
      <c r="AI154" s="132"/>
    </row>
    <row r="155" spans="2:35" ht="12.75">
      <c r="B155" s="132"/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  <c r="R155" s="132"/>
      <c r="S155" s="132"/>
      <c r="T155" s="132"/>
      <c r="U155" s="132"/>
      <c r="V155" s="132"/>
      <c r="W155" s="132"/>
      <c r="X155" s="132"/>
      <c r="Y155" s="132"/>
      <c r="Z155" s="132"/>
      <c r="AA155" s="132"/>
      <c r="AB155" s="132"/>
      <c r="AC155" s="132"/>
      <c r="AD155" s="132"/>
      <c r="AE155" s="132"/>
      <c r="AF155" s="132"/>
      <c r="AG155" s="132"/>
      <c r="AH155" s="132"/>
      <c r="AI155" s="132"/>
    </row>
    <row r="156" spans="2:35" ht="12.75">
      <c r="B156" s="132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132"/>
      <c r="AC156" s="132"/>
      <c r="AD156" s="132"/>
      <c r="AE156" s="132"/>
      <c r="AF156" s="132"/>
      <c r="AG156" s="132"/>
      <c r="AH156" s="132"/>
      <c r="AI156" s="132"/>
    </row>
    <row r="157" spans="2:35" ht="12.75">
      <c r="B157" s="132"/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  <c r="Z157" s="132"/>
      <c r="AA157" s="132"/>
      <c r="AB157" s="132"/>
      <c r="AC157" s="132"/>
      <c r="AD157" s="132"/>
      <c r="AE157" s="132"/>
      <c r="AF157" s="132"/>
      <c r="AG157" s="132"/>
      <c r="AH157" s="132"/>
      <c r="AI157" s="132"/>
    </row>
    <row r="158" spans="2:35" ht="12.75">
      <c r="B158" s="132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132"/>
      <c r="AC158" s="132"/>
      <c r="AD158" s="132"/>
      <c r="AE158" s="132"/>
      <c r="AF158" s="132"/>
      <c r="AG158" s="132"/>
      <c r="AH158" s="132"/>
      <c r="AI158" s="132"/>
    </row>
    <row r="159" spans="2:35" ht="12.75">
      <c r="B159" s="132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132"/>
      <c r="AC159" s="132"/>
      <c r="AD159" s="132"/>
      <c r="AE159" s="132"/>
      <c r="AF159" s="132"/>
      <c r="AG159" s="132"/>
      <c r="AH159" s="132"/>
      <c r="AI159" s="132"/>
    </row>
    <row r="160" spans="2:35" ht="12.75">
      <c r="B160" s="132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  <c r="T160" s="132"/>
      <c r="U160" s="132"/>
      <c r="V160" s="132"/>
      <c r="W160" s="132"/>
      <c r="X160" s="132"/>
      <c r="Y160" s="132"/>
      <c r="Z160" s="132"/>
      <c r="AA160" s="132"/>
      <c r="AB160" s="132"/>
      <c r="AC160" s="132"/>
      <c r="AD160" s="132"/>
      <c r="AE160" s="132"/>
      <c r="AF160" s="132"/>
      <c r="AG160" s="132"/>
      <c r="AH160" s="132"/>
      <c r="AI160" s="132"/>
    </row>
    <row r="161" spans="2:35" ht="12.75">
      <c r="B161" s="132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  <c r="T161" s="132"/>
      <c r="U161" s="132"/>
      <c r="V161" s="132"/>
      <c r="W161" s="132"/>
      <c r="X161" s="132"/>
      <c r="Y161" s="132"/>
      <c r="Z161" s="132"/>
      <c r="AA161" s="132"/>
      <c r="AB161" s="132"/>
      <c r="AC161" s="132"/>
      <c r="AD161" s="132"/>
      <c r="AE161" s="132"/>
      <c r="AF161" s="132"/>
      <c r="AG161" s="132"/>
      <c r="AH161" s="132"/>
      <c r="AI161" s="132"/>
    </row>
    <row r="162" spans="2:35" ht="12.75">
      <c r="B162" s="132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  <c r="W162" s="132"/>
      <c r="X162" s="132"/>
      <c r="Y162" s="132"/>
      <c r="Z162" s="132"/>
      <c r="AA162" s="132"/>
      <c r="AB162" s="132"/>
      <c r="AC162" s="132"/>
      <c r="AD162" s="132"/>
      <c r="AE162" s="132"/>
      <c r="AF162" s="132"/>
      <c r="AG162" s="132"/>
      <c r="AH162" s="132"/>
      <c r="AI162" s="132"/>
    </row>
    <row r="163" spans="2:35" ht="12.75">
      <c r="B163" s="132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132"/>
      <c r="W163" s="132"/>
      <c r="X163" s="132"/>
      <c r="Y163" s="132"/>
      <c r="Z163" s="132"/>
      <c r="AA163" s="132"/>
      <c r="AB163" s="132"/>
      <c r="AC163" s="132"/>
      <c r="AD163" s="132"/>
      <c r="AE163" s="132"/>
      <c r="AF163" s="132"/>
      <c r="AG163" s="132"/>
      <c r="AH163" s="132"/>
      <c r="AI163" s="132"/>
    </row>
    <row r="164" spans="2:35" ht="12.75">
      <c r="B164" s="132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  <c r="Z164" s="132"/>
      <c r="AA164" s="132"/>
      <c r="AB164" s="132"/>
      <c r="AC164" s="132"/>
      <c r="AD164" s="132"/>
      <c r="AE164" s="132"/>
      <c r="AF164" s="132"/>
      <c r="AG164" s="132"/>
      <c r="AH164" s="132"/>
      <c r="AI164" s="132"/>
    </row>
    <row r="165" spans="2:35" ht="12.75">
      <c r="B165" s="132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  <c r="AA165" s="132"/>
      <c r="AB165" s="132"/>
      <c r="AC165" s="132"/>
      <c r="AD165" s="132"/>
      <c r="AE165" s="132"/>
      <c r="AF165" s="132"/>
      <c r="AG165" s="132"/>
      <c r="AH165" s="132"/>
      <c r="AI165" s="132"/>
    </row>
    <row r="166" spans="2:35" ht="12.75"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132"/>
      <c r="X166" s="132"/>
      <c r="Y166" s="132"/>
      <c r="Z166" s="132"/>
      <c r="AA166" s="132"/>
      <c r="AB166" s="132"/>
      <c r="AC166" s="132"/>
      <c r="AD166" s="132"/>
      <c r="AE166" s="132"/>
      <c r="AF166" s="132"/>
      <c r="AG166" s="132"/>
      <c r="AH166" s="132"/>
      <c r="AI166" s="132"/>
    </row>
    <row r="167" spans="2:35" ht="12.75">
      <c r="B167" s="132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  <c r="AA167" s="132"/>
      <c r="AB167" s="132"/>
      <c r="AC167" s="132"/>
      <c r="AD167" s="132"/>
      <c r="AE167" s="132"/>
      <c r="AF167" s="132"/>
      <c r="AG167" s="132"/>
      <c r="AH167" s="132"/>
      <c r="AI167" s="132"/>
    </row>
    <row r="168" spans="2:35" ht="12.75">
      <c r="B168" s="132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2"/>
      <c r="T168" s="132"/>
      <c r="U168" s="132"/>
      <c r="V168" s="132"/>
      <c r="W168" s="132"/>
      <c r="X168" s="132"/>
      <c r="Y168" s="132"/>
      <c r="Z168" s="132"/>
      <c r="AA168" s="132"/>
      <c r="AB168" s="132"/>
      <c r="AC168" s="132"/>
      <c r="AD168" s="132"/>
      <c r="AE168" s="132"/>
      <c r="AF168" s="132"/>
      <c r="AG168" s="132"/>
      <c r="AH168" s="132"/>
      <c r="AI168" s="132"/>
    </row>
    <row r="169" spans="2:35" ht="12.75"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  <c r="S169" s="132"/>
      <c r="T169" s="132"/>
      <c r="U169" s="132"/>
      <c r="V169" s="132"/>
      <c r="W169" s="132"/>
      <c r="X169" s="132"/>
      <c r="Y169" s="132"/>
      <c r="Z169" s="132"/>
      <c r="AA169" s="132"/>
      <c r="AB169" s="132"/>
      <c r="AC169" s="132"/>
      <c r="AD169" s="132"/>
      <c r="AE169" s="132"/>
      <c r="AF169" s="132"/>
      <c r="AG169" s="132"/>
      <c r="AH169" s="132"/>
      <c r="AI169" s="132"/>
    </row>
    <row r="170" spans="2:35" ht="12.75">
      <c r="B170" s="132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  <c r="W170" s="132"/>
      <c r="X170" s="132"/>
      <c r="Y170" s="132"/>
      <c r="Z170" s="132"/>
      <c r="AA170" s="132"/>
      <c r="AB170" s="132"/>
      <c r="AC170" s="132"/>
      <c r="AD170" s="132"/>
      <c r="AE170" s="132"/>
      <c r="AF170" s="132"/>
      <c r="AG170" s="132"/>
      <c r="AH170" s="132"/>
      <c r="AI170" s="132"/>
    </row>
    <row r="171" spans="2:35" ht="12.75">
      <c r="B171" s="132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  <c r="W171" s="132"/>
      <c r="X171" s="132"/>
      <c r="Y171" s="132"/>
      <c r="Z171" s="132"/>
      <c r="AA171" s="132"/>
      <c r="AB171" s="132"/>
      <c r="AC171" s="132"/>
      <c r="AD171" s="132"/>
      <c r="AE171" s="132"/>
      <c r="AF171" s="132"/>
      <c r="AG171" s="132"/>
      <c r="AH171" s="132"/>
      <c r="AI171" s="132"/>
    </row>
    <row r="172" spans="2:35" ht="12.75">
      <c r="B172" s="132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  <c r="R172" s="132"/>
      <c r="S172" s="132"/>
      <c r="T172" s="132"/>
      <c r="U172" s="132"/>
      <c r="V172" s="132"/>
      <c r="W172" s="132"/>
      <c r="X172" s="132"/>
      <c r="Y172" s="132"/>
      <c r="Z172" s="132"/>
      <c r="AA172" s="132"/>
      <c r="AB172" s="132"/>
      <c r="AC172" s="132"/>
      <c r="AD172" s="132"/>
      <c r="AE172" s="132"/>
      <c r="AF172" s="132"/>
      <c r="AG172" s="132"/>
      <c r="AH172" s="132"/>
      <c r="AI172" s="132"/>
    </row>
    <row r="173" spans="2:35" ht="12.75">
      <c r="B173" s="132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  <c r="S173" s="132"/>
      <c r="T173" s="132"/>
      <c r="U173" s="132"/>
      <c r="V173" s="132"/>
      <c r="W173" s="132"/>
      <c r="X173" s="132"/>
      <c r="Y173" s="132"/>
      <c r="Z173" s="132"/>
      <c r="AA173" s="132"/>
      <c r="AB173" s="132"/>
      <c r="AC173" s="132"/>
      <c r="AD173" s="132"/>
      <c r="AE173" s="132"/>
      <c r="AF173" s="132"/>
      <c r="AG173" s="132"/>
      <c r="AH173" s="132"/>
      <c r="AI173" s="132"/>
    </row>
    <row r="174" spans="2:35" ht="12.75">
      <c r="B174" s="132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  <c r="R174" s="132"/>
      <c r="S174" s="132"/>
      <c r="T174" s="132"/>
      <c r="U174" s="132"/>
      <c r="V174" s="132"/>
      <c r="W174" s="132"/>
      <c r="X174" s="132"/>
      <c r="Y174" s="132"/>
      <c r="Z174" s="132"/>
      <c r="AA174" s="132"/>
      <c r="AB174" s="132"/>
      <c r="AC174" s="132"/>
      <c r="AD174" s="132"/>
      <c r="AE174" s="132"/>
      <c r="AF174" s="132"/>
      <c r="AG174" s="132"/>
      <c r="AH174" s="132"/>
      <c r="AI174" s="132"/>
    </row>
    <row r="175" spans="2:35" ht="12.75">
      <c r="B175" s="132"/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  <c r="R175" s="132"/>
      <c r="S175" s="132"/>
      <c r="T175" s="132"/>
      <c r="U175" s="132"/>
      <c r="V175" s="132"/>
      <c r="W175" s="132"/>
      <c r="X175" s="132"/>
      <c r="Y175" s="132"/>
      <c r="Z175" s="132"/>
      <c r="AA175" s="132"/>
      <c r="AB175" s="132"/>
      <c r="AC175" s="132"/>
      <c r="AD175" s="132"/>
      <c r="AE175" s="132"/>
      <c r="AF175" s="132"/>
      <c r="AG175" s="132"/>
      <c r="AH175" s="132"/>
      <c r="AI175" s="132"/>
    </row>
    <row r="176" spans="2:35" ht="12.75">
      <c r="B176" s="132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  <c r="R176" s="132"/>
      <c r="S176" s="132"/>
      <c r="T176" s="132"/>
      <c r="U176" s="132"/>
      <c r="V176" s="132"/>
      <c r="W176" s="132"/>
      <c r="X176" s="132"/>
      <c r="Y176" s="132"/>
      <c r="Z176" s="132"/>
      <c r="AA176" s="132"/>
      <c r="AB176" s="132"/>
      <c r="AC176" s="132"/>
      <c r="AD176" s="132"/>
      <c r="AE176" s="132"/>
      <c r="AF176" s="132"/>
      <c r="AG176" s="132"/>
      <c r="AH176" s="132"/>
      <c r="AI176" s="132"/>
    </row>
    <row r="177" spans="2:35" ht="12.75">
      <c r="B177" s="132"/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  <c r="U177" s="132"/>
      <c r="V177" s="132"/>
      <c r="W177" s="132"/>
      <c r="X177" s="132"/>
      <c r="Y177" s="132"/>
      <c r="Z177" s="132"/>
      <c r="AA177" s="132"/>
      <c r="AB177" s="132"/>
      <c r="AC177" s="132"/>
      <c r="AD177" s="132"/>
      <c r="AE177" s="132"/>
      <c r="AF177" s="132"/>
      <c r="AG177" s="132"/>
      <c r="AH177" s="132"/>
      <c r="AI177" s="132"/>
    </row>
    <row r="178" spans="2:35" ht="12.75">
      <c r="B178" s="132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  <c r="S178" s="132"/>
      <c r="T178" s="132"/>
      <c r="U178" s="132"/>
      <c r="V178" s="132"/>
      <c r="W178" s="132"/>
      <c r="X178" s="132"/>
      <c r="Y178" s="132"/>
      <c r="Z178" s="132"/>
      <c r="AA178" s="132"/>
      <c r="AB178" s="132"/>
      <c r="AC178" s="132"/>
      <c r="AD178" s="132"/>
      <c r="AE178" s="132"/>
      <c r="AF178" s="132"/>
      <c r="AG178" s="132"/>
      <c r="AH178" s="132"/>
      <c r="AI178" s="132"/>
    </row>
    <row r="179" spans="2:35" ht="12.75">
      <c r="B179" s="132"/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  <c r="R179" s="132"/>
      <c r="S179" s="132"/>
      <c r="T179" s="132"/>
      <c r="U179" s="132"/>
      <c r="V179" s="132"/>
      <c r="W179" s="132"/>
      <c r="X179" s="132"/>
      <c r="Y179" s="132"/>
      <c r="Z179" s="132"/>
      <c r="AA179" s="132"/>
      <c r="AB179" s="132"/>
      <c r="AC179" s="132"/>
      <c r="AD179" s="132"/>
      <c r="AE179" s="132"/>
      <c r="AF179" s="132"/>
      <c r="AG179" s="132"/>
      <c r="AH179" s="132"/>
      <c r="AI179" s="132"/>
    </row>
    <row r="180" spans="2:35" ht="12.75">
      <c r="B180" s="132"/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  <c r="R180" s="132"/>
      <c r="S180" s="132"/>
      <c r="T180" s="132"/>
      <c r="U180" s="132"/>
      <c r="V180" s="132"/>
      <c r="W180" s="132"/>
      <c r="X180" s="132"/>
      <c r="Y180" s="132"/>
      <c r="Z180" s="132"/>
      <c r="AA180" s="132"/>
      <c r="AB180" s="132"/>
      <c r="AC180" s="132"/>
      <c r="AD180" s="132"/>
      <c r="AE180" s="132"/>
      <c r="AF180" s="132"/>
      <c r="AG180" s="132"/>
      <c r="AH180" s="132"/>
      <c r="AI180" s="132"/>
    </row>
    <row r="181" spans="2:35" ht="12.75">
      <c r="B181" s="132"/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  <c r="S181" s="132"/>
      <c r="T181" s="132"/>
      <c r="U181" s="132"/>
      <c r="V181" s="132"/>
      <c r="W181" s="132"/>
      <c r="X181" s="132"/>
      <c r="Y181" s="132"/>
      <c r="Z181" s="132"/>
      <c r="AA181" s="132"/>
      <c r="AB181" s="132"/>
      <c r="AC181" s="132"/>
      <c r="AD181" s="132"/>
      <c r="AE181" s="132"/>
      <c r="AF181" s="132"/>
      <c r="AG181" s="132"/>
      <c r="AH181" s="132"/>
      <c r="AI181" s="132"/>
    </row>
    <row r="182" spans="2:35" ht="12.75">
      <c r="B182" s="132"/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  <c r="R182" s="132"/>
      <c r="S182" s="132"/>
      <c r="T182" s="132"/>
      <c r="U182" s="132"/>
      <c r="V182" s="132"/>
      <c r="W182" s="132"/>
      <c r="X182" s="132"/>
      <c r="Y182" s="132"/>
      <c r="Z182" s="132"/>
      <c r="AA182" s="132"/>
      <c r="AB182" s="132"/>
      <c r="AC182" s="132"/>
      <c r="AD182" s="132"/>
      <c r="AE182" s="132"/>
      <c r="AF182" s="132"/>
      <c r="AG182" s="132"/>
      <c r="AH182" s="132"/>
      <c r="AI182" s="132"/>
    </row>
    <row r="183" spans="2:35" ht="12.75">
      <c r="B183" s="132"/>
      <c r="C183" s="132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  <c r="R183" s="132"/>
      <c r="S183" s="132"/>
      <c r="T183" s="132"/>
      <c r="U183" s="132"/>
      <c r="V183" s="132"/>
      <c r="W183" s="132"/>
      <c r="X183" s="132"/>
      <c r="Y183" s="132"/>
      <c r="Z183" s="132"/>
      <c r="AA183" s="132"/>
      <c r="AB183" s="132"/>
      <c r="AC183" s="132"/>
      <c r="AD183" s="132"/>
      <c r="AE183" s="132"/>
      <c r="AF183" s="132"/>
      <c r="AG183" s="132"/>
      <c r="AH183" s="132"/>
      <c r="AI183" s="132"/>
    </row>
    <row r="184" spans="2:35" ht="12.75">
      <c r="B184" s="132"/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  <c r="Z184" s="132"/>
      <c r="AA184" s="132"/>
      <c r="AB184" s="132"/>
      <c r="AC184" s="132"/>
      <c r="AD184" s="132"/>
      <c r="AE184" s="132"/>
      <c r="AF184" s="132"/>
      <c r="AG184" s="132"/>
      <c r="AH184" s="132"/>
      <c r="AI184" s="132"/>
    </row>
    <row r="185" spans="2:35" ht="12.75">
      <c r="B185" s="132"/>
      <c r="C185" s="132"/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  <c r="Y185" s="132"/>
      <c r="Z185" s="132"/>
      <c r="AA185" s="132"/>
      <c r="AB185" s="132"/>
      <c r="AC185" s="132"/>
      <c r="AD185" s="132"/>
      <c r="AE185" s="132"/>
      <c r="AF185" s="132"/>
      <c r="AG185" s="132"/>
      <c r="AH185" s="132"/>
      <c r="AI185" s="132"/>
    </row>
    <row r="186" spans="2:35" ht="12.75">
      <c r="B186" s="132"/>
      <c r="C186" s="132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  <c r="R186" s="132"/>
      <c r="S186" s="132"/>
      <c r="T186" s="132"/>
      <c r="U186" s="132"/>
      <c r="V186" s="132"/>
      <c r="W186" s="132"/>
      <c r="X186" s="132"/>
      <c r="Y186" s="132"/>
      <c r="Z186" s="132"/>
      <c r="AA186" s="132"/>
      <c r="AB186" s="132"/>
      <c r="AC186" s="132"/>
      <c r="AD186" s="132"/>
      <c r="AE186" s="132"/>
      <c r="AF186" s="132"/>
      <c r="AG186" s="132"/>
      <c r="AH186" s="132"/>
      <c r="AI186" s="132"/>
    </row>
    <row r="187" spans="2:35" ht="12.75">
      <c r="B187" s="132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  <c r="R187" s="132"/>
      <c r="S187" s="132"/>
      <c r="T187" s="132"/>
      <c r="U187" s="132"/>
      <c r="V187" s="132"/>
      <c r="W187" s="132"/>
      <c r="X187" s="132"/>
      <c r="Y187" s="132"/>
      <c r="Z187" s="132"/>
      <c r="AA187" s="132"/>
      <c r="AB187" s="132"/>
      <c r="AC187" s="132"/>
      <c r="AD187" s="132"/>
      <c r="AE187" s="132"/>
      <c r="AF187" s="132"/>
      <c r="AG187" s="132"/>
      <c r="AH187" s="132"/>
      <c r="AI187" s="132"/>
    </row>
    <row r="188" spans="2:35" ht="12.75">
      <c r="B188" s="132"/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  <c r="R188" s="132"/>
      <c r="S188" s="132"/>
      <c r="T188" s="132"/>
      <c r="U188" s="132"/>
      <c r="V188" s="132"/>
      <c r="W188" s="132"/>
      <c r="X188" s="132"/>
      <c r="Y188" s="132"/>
      <c r="Z188" s="132"/>
      <c r="AA188" s="132"/>
      <c r="AB188" s="132"/>
      <c r="AC188" s="132"/>
      <c r="AD188" s="132"/>
      <c r="AE188" s="132"/>
      <c r="AF188" s="132"/>
      <c r="AG188" s="132"/>
      <c r="AH188" s="132"/>
      <c r="AI188" s="132"/>
    </row>
    <row r="189" spans="2:35" ht="12.75">
      <c r="B189" s="132"/>
      <c r="C189" s="132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  <c r="R189" s="132"/>
      <c r="S189" s="132"/>
      <c r="T189" s="132"/>
      <c r="U189" s="132"/>
      <c r="V189" s="132"/>
      <c r="W189" s="132"/>
      <c r="X189" s="132"/>
      <c r="Y189" s="132"/>
      <c r="Z189" s="132"/>
      <c r="AA189" s="132"/>
      <c r="AB189" s="132"/>
      <c r="AC189" s="132"/>
      <c r="AD189" s="132"/>
      <c r="AE189" s="132"/>
      <c r="AF189" s="132"/>
      <c r="AG189" s="132"/>
      <c r="AH189" s="132"/>
      <c r="AI189" s="132"/>
    </row>
    <row r="190" spans="2:35" ht="12.75">
      <c r="B190" s="132"/>
      <c r="C190" s="132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  <c r="R190" s="132"/>
      <c r="S190" s="132"/>
      <c r="T190" s="132"/>
      <c r="U190" s="132"/>
      <c r="V190" s="132"/>
      <c r="W190" s="132"/>
      <c r="X190" s="132"/>
      <c r="Y190" s="132"/>
      <c r="Z190" s="132"/>
      <c r="AA190" s="132"/>
      <c r="AB190" s="132"/>
      <c r="AC190" s="132"/>
      <c r="AD190" s="132"/>
      <c r="AE190" s="132"/>
      <c r="AF190" s="132"/>
      <c r="AG190" s="132"/>
      <c r="AH190" s="132"/>
      <c r="AI190" s="132"/>
    </row>
    <row r="191" spans="2:35" ht="12.75">
      <c r="B191" s="132"/>
      <c r="C191" s="132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  <c r="R191" s="132"/>
      <c r="S191" s="132"/>
      <c r="T191" s="132"/>
      <c r="U191" s="132"/>
      <c r="V191" s="132"/>
      <c r="W191" s="132"/>
      <c r="X191" s="132"/>
      <c r="Y191" s="132"/>
      <c r="Z191" s="132"/>
      <c r="AA191" s="132"/>
      <c r="AB191" s="132"/>
      <c r="AC191" s="132"/>
      <c r="AD191" s="132"/>
      <c r="AE191" s="132"/>
      <c r="AF191" s="132"/>
      <c r="AG191" s="132"/>
      <c r="AH191" s="132"/>
      <c r="AI191" s="132"/>
    </row>
    <row r="192" spans="2:35" ht="12.75">
      <c r="B192" s="132"/>
      <c r="C192" s="132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  <c r="Q192" s="132"/>
      <c r="R192" s="132"/>
      <c r="S192" s="132"/>
      <c r="T192" s="132"/>
      <c r="U192" s="132"/>
      <c r="V192" s="132"/>
      <c r="W192" s="132"/>
      <c r="X192" s="132"/>
      <c r="Y192" s="132"/>
      <c r="Z192" s="132"/>
      <c r="AA192" s="132"/>
      <c r="AB192" s="132"/>
      <c r="AC192" s="132"/>
      <c r="AD192" s="132"/>
      <c r="AE192" s="132"/>
      <c r="AF192" s="132"/>
      <c r="AG192" s="132"/>
      <c r="AH192" s="132"/>
      <c r="AI192" s="132"/>
    </row>
    <row r="193" spans="2:35" ht="12.75">
      <c r="B193" s="132"/>
      <c r="C193" s="132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  <c r="R193" s="132"/>
      <c r="S193" s="132"/>
      <c r="T193" s="132"/>
      <c r="U193" s="132"/>
      <c r="V193" s="132"/>
      <c r="W193" s="132"/>
      <c r="X193" s="132"/>
      <c r="Y193" s="132"/>
      <c r="Z193" s="132"/>
      <c r="AA193" s="132"/>
      <c r="AB193" s="132"/>
      <c r="AC193" s="132"/>
      <c r="AD193" s="132"/>
      <c r="AE193" s="132"/>
      <c r="AF193" s="132"/>
      <c r="AG193" s="132"/>
      <c r="AH193" s="132"/>
      <c r="AI193" s="132"/>
    </row>
    <row r="194" spans="2:35" ht="12.75">
      <c r="B194" s="132"/>
      <c r="C194" s="132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  <c r="R194" s="132"/>
      <c r="S194" s="132"/>
      <c r="T194" s="132"/>
      <c r="U194" s="132"/>
      <c r="V194" s="132"/>
      <c r="W194" s="132"/>
      <c r="X194" s="132"/>
      <c r="Y194" s="132"/>
      <c r="Z194" s="132"/>
      <c r="AA194" s="132"/>
      <c r="AB194" s="132"/>
      <c r="AC194" s="132"/>
      <c r="AD194" s="132"/>
      <c r="AE194" s="132"/>
      <c r="AF194" s="132"/>
      <c r="AG194" s="132"/>
      <c r="AH194" s="132"/>
      <c r="AI194" s="132"/>
    </row>
    <row r="195" spans="2:35" ht="12.75">
      <c r="B195" s="132"/>
      <c r="C195" s="132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  <c r="R195" s="132"/>
      <c r="S195" s="132"/>
      <c r="T195" s="132"/>
      <c r="U195" s="132"/>
      <c r="V195" s="132"/>
      <c r="W195" s="132"/>
      <c r="X195" s="132"/>
      <c r="Y195" s="132"/>
      <c r="Z195" s="132"/>
      <c r="AA195" s="132"/>
      <c r="AB195" s="132"/>
      <c r="AC195" s="132"/>
      <c r="AD195" s="132"/>
      <c r="AE195" s="132"/>
      <c r="AF195" s="132"/>
      <c r="AG195" s="132"/>
      <c r="AH195" s="132"/>
      <c r="AI195" s="132"/>
    </row>
    <row r="196" spans="2:35" ht="12.75">
      <c r="B196" s="132"/>
      <c r="C196" s="132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  <c r="R196" s="132"/>
      <c r="S196" s="132"/>
      <c r="T196" s="132"/>
      <c r="U196" s="132"/>
      <c r="V196" s="132"/>
      <c r="W196" s="132"/>
      <c r="X196" s="132"/>
      <c r="Y196" s="132"/>
      <c r="Z196" s="132"/>
      <c r="AA196" s="132"/>
      <c r="AB196" s="132"/>
      <c r="AC196" s="132"/>
      <c r="AD196" s="132"/>
      <c r="AE196" s="132"/>
      <c r="AF196" s="132"/>
      <c r="AG196" s="132"/>
      <c r="AH196" s="132"/>
      <c r="AI196" s="132"/>
    </row>
    <row r="197" spans="2:35" ht="12.75">
      <c r="B197" s="132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32"/>
      <c r="T197" s="132"/>
      <c r="U197" s="132"/>
      <c r="V197" s="132"/>
      <c r="W197" s="132"/>
      <c r="X197" s="132"/>
      <c r="Y197" s="132"/>
      <c r="Z197" s="132"/>
      <c r="AA197" s="132"/>
      <c r="AB197" s="132"/>
      <c r="AC197" s="132"/>
      <c r="AD197" s="132"/>
      <c r="AE197" s="132"/>
      <c r="AF197" s="132"/>
      <c r="AG197" s="132"/>
      <c r="AH197" s="132"/>
      <c r="AI197" s="132"/>
    </row>
    <row r="198" spans="2:35" ht="12.75">
      <c r="B198" s="132"/>
      <c r="C198" s="132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2"/>
      <c r="R198" s="132"/>
      <c r="S198" s="132"/>
      <c r="T198" s="132"/>
      <c r="U198" s="132"/>
      <c r="V198" s="132"/>
      <c r="W198" s="132"/>
      <c r="X198" s="132"/>
      <c r="Y198" s="132"/>
      <c r="Z198" s="132"/>
      <c r="AA198" s="132"/>
      <c r="AB198" s="132"/>
      <c r="AC198" s="132"/>
      <c r="AD198" s="132"/>
      <c r="AE198" s="132"/>
      <c r="AF198" s="132"/>
      <c r="AG198" s="132"/>
      <c r="AH198" s="132"/>
      <c r="AI198" s="132"/>
    </row>
    <row r="199" spans="2:35" ht="12.75">
      <c r="B199" s="132"/>
      <c r="C199" s="132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2"/>
      <c r="R199" s="132"/>
      <c r="S199" s="132"/>
      <c r="T199" s="132"/>
      <c r="U199" s="132"/>
      <c r="V199" s="132"/>
      <c r="W199" s="132"/>
      <c r="X199" s="132"/>
      <c r="Y199" s="132"/>
      <c r="Z199" s="132"/>
      <c r="AA199" s="132"/>
      <c r="AB199" s="132"/>
      <c r="AC199" s="132"/>
      <c r="AD199" s="132"/>
      <c r="AE199" s="132"/>
      <c r="AF199" s="132"/>
      <c r="AG199" s="132"/>
      <c r="AH199" s="132"/>
      <c r="AI199" s="132"/>
    </row>
    <row r="200" spans="2:35" ht="12.75">
      <c r="B200" s="132"/>
      <c r="C200" s="132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  <c r="Q200" s="132"/>
      <c r="R200" s="132"/>
      <c r="S200" s="132"/>
      <c r="T200" s="132"/>
      <c r="U200" s="132"/>
      <c r="V200" s="132"/>
      <c r="W200" s="132"/>
      <c r="X200" s="132"/>
      <c r="Y200" s="132"/>
      <c r="Z200" s="132"/>
      <c r="AA200" s="132"/>
      <c r="AB200" s="132"/>
      <c r="AC200" s="132"/>
      <c r="AD200" s="132"/>
      <c r="AE200" s="132"/>
      <c r="AF200" s="132"/>
      <c r="AG200" s="132"/>
      <c r="AH200" s="132"/>
      <c r="AI200" s="132"/>
    </row>
    <row r="201" spans="2:35" ht="12.75">
      <c r="B201" s="132"/>
      <c r="C201" s="132"/>
      <c r="D201" s="132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  <c r="Q201" s="132"/>
      <c r="R201" s="132"/>
      <c r="S201" s="132"/>
      <c r="T201" s="132"/>
      <c r="U201" s="132"/>
      <c r="V201" s="132"/>
      <c r="W201" s="132"/>
      <c r="X201" s="132"/>
      <c r="Y201" s="132"/>
      <c r="Z201" s="132"/>
      <c r="AA201" s="132"/>
      <c r="AB201" s="132"/>
      <c r="AC201" s="132"/>
      <c r="AD201" s="132"/>
      <c r="AE201" s="132"/>
      <c r="AF201" s="132"/>
      <c r="AG201" s="132"/>
      <c r="AH201" s="132"/>
      <c r="AI201" s="132"/>
    </row>
    <row r="202" spans="2:35" ht="12.75">
      <c r="B202" s="132"/>
      <c r="C202" s="132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  <c r="R202" s="132"/>
      <c r="S202" s="132"/>
      <c r="T202" s="132"/>
      <c r="U202" s="132"/>
      <c r="V202" s="132"/>
      <c r="W202" s="132"/>
      <c r="X202" s="132"/>
      <c r="Y202" s="132"/>
      <c r="Z202" s="132"/>
      <c r="AA202" s="132"/>
      <c r="AB202" s="132"/>
      <c r="AC202" s="132"/>
      <c r="AD202" s="132"/>
      <c r="AE202" s="132"/>
      <c r="AF202" s="132"/>
      <c r="AG202" s="132"/>
      <c r="AH202" s="132"/>
      <c r="AI202" s="132"/>
    </row>
    <row r="203" spans="2:35" ht="12.75">
      <c r="B203" s="132"/>
      <c r="C203" s="132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  <c r="R203" s="132"/>
      <c r="S203" s="132"/>
      <c r="T203" s="132"/>
      <c r="U203" s="132"/>
      <c r="V203" s="132"/>
      <c r="W203" s="132"/>
      <c r="X203" s="132"/>
      <c r="Y203" s="132"/>
      <c r="Z203" s="132"/>
      <c r="AA203" s="132"/>
      <c r="AB203" s="132"/>
      <c r="AC203" s="132"/>
      <c r="AD203" s="132"/>
      <c r="AE203" s="132"/>
      <c r="AF203" s="132"/>
      <c r="AG203" s="132"/>
      <c r="AH203" s="132"/>
      <c r="AI203" s="132"/>
    </row>
    <row r="204" spans="2:35" ht="12.75">
      <c r="B204" s="132"/>
      <c r="C204" s="132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  <c r="R204" s="132"/>
      <c r="S204" s="132"/>
      <c r="T204" s="132"/>
      <c r="U204" s="132"/>
      <c r="V204" s="132"/>
      <c r="W204" s="132"/>
      <c r="X204" s="132"/>
      <c r="Y204" s="132"/>
      <c r="Z204" s="132"/>
      <c r="AA204" s="132"/>
      <c r="AB204" s="132"/>
      <c r="AC204" s="132"/>
      <c r="AD204" s="132"/>
      <c r="AE204" s="132"/>
      <c r="AF204" s="132"/>
      <c r="AG204" s="132"/>
      <c r="AH204" s="132"/>
      <c r="AI204" s="132"/>
    </row>
    <row r="205" spans="2:35" ht="12.75">
      <c r="B205" s="132"/>
      <c r="C205" s="132"/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  <c r="Q205" s="132"/>
      <c r="R205" s="132"/>
      <c r="S205" s="132"/>
      <c r="T205" s="132"/>
      <c r="U205" s="132"/>
      <c r="V205" s="132"/>
      <c r="W205" s="132"/>
      <c r="X205" s="132"/>
      <c r="Y205" s="132"/>
      <c r="Z205" s="132"/>
      <c r="AA205" s="132"/>
      <c r="AB205" s="132"/>
      <c r="AC205" s="132"/>
      <c r="AD205" s="132"/>
      <c r="AE205" s="132"/>
      <c r="AF205" s="132"/>
      <c r="AG205" s="132"/>
      <c r="AH205" s="132"/>
      <c r="AI205" s="132"/>
    </row>
    <row r="206" spans="2:35" ht="12.75">
      <c r="B206" s="132"/>
      <c r="C206" s="132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  <c r="R206" s="132"/>
      <c r="S206" s="132"/>
      <c r="T206" s="132"/>
      <c r="U206" s="132"/>
      <c r="V206" s="132"/>
      <c r="W206" s="132"/>
      <c r="X206" s="132"/>
      <c r="Y206" s="132"/>
      <c r="Z206" s="132"/>
      <c r="AA206" s="132"/>
      <c r="AB206" s="132"/>
      <c r="AC206" s="132"/>
      <c r="AD206" s="132"/>
      <c r="AE206" s="132"/>
      <c r="AF206" s="132"/>
      <c r="AG206" s="132"/>
      <c r="AH206" s="132"/>
      <c r="AI206" s="132"/>
    </row>
    <row r="207" spans="2:35" ht="12.75">
      <c r="B207" s="132"/>
      <c r="C207" s="132"/>
      <c r="D207" s="132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  <c r="R207" s="132"/>
      <c r="S207" s="132"/>
      <c r="T207" s="132"/>
      <c r="U207" s="132"/>
      <c r="V207" s="132"/>
      <c r="W207" s="132"/>
      <c r="X207" s="132"/>
      <c r="Y207" s="132"/>
      <c r="Z207" s="132"/>
      <c r="AA207" s="132"/>
      <c r="AB207" s="132"/>
      <c r="AC207" s="132"/>
      <c r="AD207" s="132"/>
      <c r="AE207" s="132"/>
      <c r="AF207" s="132"/>
      <c r="AG207" s="132"/>
      <c r="AH207" s="132"/>
      <c r="AI207" s="132"/>
    </row>
    <row r="208" spans="2:35" ht="12.75">
      <c r="B208" s="132"/>
      <c r="C208" s="132"/>
      <c r="D208" s="132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  <c r="R208" s="132"/>
      <c r="S208" s="132"/>
      <c r="T208" s="132"/>
      <c r="U208" s="132"/>
      <c r="V208" s="132"/>
      <c r="W208" s="132"/>
      <c r="X208" s="132"/>
      <c r="Y208" s="132"/>
      <c r="Z208" s="132"/>
      <c r="AA208" s="132"/>
      <c r="AB208" s="132"/>
      <c r="AC208" s="132"/>
      <c r="AD208" s="132"/>
      <c r="AE208" s="132"/>
      <c r="AF208" s="132"/>
      <c r="AG208" s="132"/>
      <c r="AH208" s="132"/>
      <c r="AI208" s="132"/>
    </row>
    <row r="209" spans="2:35" ht="12.75">
      <c r="B209" s="132"/>
      <c r="C209" s="132"/>
      <c r="D209" s="132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  <c r="R209" s="132"/>
      <c r="S209" s="132"/>
      <c r="T209" s="132"/>
      <c r="U209" s="132"/>
      <c r="V209" s="132"/>
      <c r="W209" s="132"/>
      <c r="X209" s="132"/>
      <c r="Y209" s="132"/>
      <c r="Z209" s="132"/>
      <c r="AA209" s="132"/>
      <c r="AB209" s="132"/>
      <c r="AC209" s="132"/>
      <c r="AD209" s="132"/>
      <c r="AE209" s="132"/>
      <c r="AF209" s="132"/>
      <c r="AG209" s="132"/>
      <c r="AH209" s="132"/>
      <c r="AI209" s="132"/>
    </row>
    <row r="210" spans="2:35" ht="12.75">
      <c r="B210" s="132"/>
      <c r="C210" s="132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  <c r="R210" s="132"/>
      <c r="S210" s="132"/>
      <c r="T210" s="132"/>
      <c r="U210" s="132"/>
      <c r="V210" s="132"/>
      <c r="W210" s="132"/>
      <c r="X210" s="132"/>
      <c r="Y210" s="132"/>
      <c r="Z210" s="132"/>
      <c r="AA210" s="132"/>
      <c r="AB210" s="132"/>
      <c r="AC210" s="132"/>
      <c r="AD210" s="132"/>
      <c r="AE210" s="132"/>
      <c r="AF210" s="132"/>
      <c r="AG210" s="132"/>
      <c r="AH210" s="132"/>
      <c r="AI210" s="132"/>
    </row>
    <row r="211" spans="2:35" ht="12.75">
      <c r="B211" s="132"/>
      <c r="C211" s="132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  <c r="R211" s="132"/>
      <c r="S211" s="132"/>
      <c r="T211" s="132"/>
      <c r="U211" s="132"/>
      <c r="V211" s="132"/>
      <c r="W211" s="132"/>
      <c r="X211" s="132"/>
      <c r="Y211" s="132"/>
      <c r="Z211" s="132"/>
      <c r="AA211" s="132"/>
      <c r="AB211" s="132"/>
      <c r="AC211" s="132"/>
      <c r="AD211" s="132"/>
      <c r="AE211" s="132"/>
      <c r="AF211" s="132"/>
      <c r="AG211" s="132"/>
      <c r="AH211" s="132"/>
      <c r="AI211" s="132"/>
    </row>
    <row r="212" spans="2:35" ht="12.75">
      <c r="B212" s="132"/>
      <c r="C212" s="132"/>
      <c r="D212" s="132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  <c r="R212" s="132"/>
      <c r="S212" s="132"/>
      <c r="T212" s="132"/>
      <c r="U212" s="132"/>
      <c r="V212" s="132"/>
      <c r="W212" s="132"/>
      <c r="X212" s="132"/>
      <c r="Y212" s="132"/>
      <c r="Z212" s="132"/>
      <c r="AA212" s="132"/>
      <c r="AB212" s="132"/>
      <c r="AC212" s="132"/>
      <c r="AD212" s="132"/>
      <c r="AE212" s="132"/>
      <c r="AF212" s="132"/>
      <c r="AG212" s="132"/>
      <c r="AH212" s="132"/>
      <c r="AI212" s="132"/>
    </row>
    <row r="213" spans="2:35" ht="12.75">
      <c r="B213" s="132"/>
      <c r="C213" s="132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  <c r="R213" s="132"/>
      <c r="S213" s="132"/>
      <c r="T213" s="132"/>
      <c r="U213" s="132"/>
      <c r="V213" s="132"/>
      <c r="W213" s="132"/>
      <c r="X213" s="132"/>
      <c r="Y213" s="132"/>
      <c r="Z213" s="132"/>
      <c r="AA213" s="132"/>
      <c r="AB213" s="132"/>
      <c r="AC213" s="132"/>
      <c r="AD213" s="132"/>
      <c r="AE213" s="132"/>
      <c r="AF213" s="132"/>
      <c r="AG213" s="132"/>
      <c r="AH213" s="132"/>
      <c r="AI213" s="132"/>
    </row>
    <row r="214" spans="2:35" ht="12.75">
      <c r="B214" s="132"/>
      <c r="C214" s="132"/>
      <c r="D214" s="132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  <c r="R214" s="132"/>
      <c r="S214" s="132"/>
      <c r="T214" s="132"/>
      <c r="U214" s="132"/>
      <c r="V214" s="132"/>
      <c r="W214" s="132"/>
      <c r="X214" s="132"/>
      <c r="Y214" s="132"/>
      <c r="Z214" s="132"/>
      <c r="AA214" s="132"/>
      <c r="AB214" s="132"/>
      <c r="AC214" s="132"/>
      <c r="AD214" s="132"/>
      <c r="AE214" s="132"/>
      <c r="AF214" s="132"/>
      <c r="AG214" s="132"/>
      <c r="AH214" s="132"/>
      <c r="AI214" s="132"/>
    </row>
    <row r="215" spans="2:35" ht="12.75">
      <c r="B215" s="132"/>
      <c r="C215" s="132"/>
      <c r="D215" s="132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  <c r="R215" s="132"/>
      <c r="S215" s="132"/>
      <c r="T215" s="132"/>
      <c r="U215" s="132"/>
      <c r="V215" s="132"/>
      <c r="W215" s="132"/>
      <c r="X215" s="132"/>
      <c r="Y215" s="132"/>
      <c r="Z215" s="132"/>
      <c r="AA215" s="132"/>
      <c r="AB215" s="132"/>
      <c r="AC215" s="132"/>
      <c r="AD215" s="132"/>
      <c r="AE215" s="132"/>
      <c r="AF215" s="132"/>
      <c r="AG215" s="132"/>
      <c r="AH215" s="132"/>
      <c r="AI215" s="132"/>
    </row>
    <row r="216" spans="2:35" ht="12.75">
      <c r="B216" s="132"/>
      <c r="C216" s="132"/>
      <c r="D216" s="132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32"/>
      <c r="T216" s="132"/>
      <c r="U216" s="132"/>
      <c r="V216" s="132"/>
      <c r="W216" s="132"/>
      <c r="X216" s="132"/>
      <c r="Y216" s="132"/>
      <c r="Z216" s="132"/>
      <c r="AA216" s="132"/>
      <c r="AB216" s="132"/>
      <c r="AC216" s="132"/>
      <c r="AD216" s="132"/>
      <c r="AE216" s="132"/>
      <c r="AF216" s="132"/>
      <c r="AG216" s="132"/>
      <c r="AH216" s="132"/>
      <c r="AI216" s="132"/>
    </row>
    <row r="217" spans="2:35" ht="12.75">
      <c r="B217" s="132"/>
      <c r="C217" s="132"/>
      <c r="D217" s="132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  <c r="Q217" s="132"/>
      <c r="R217" s="132"/>
      <c r="S217" s="132"/>
      <c r="T217" s="132"/>
      <c r="U217" s="132"/>
      <c r="V217" s="132"/>
      <c r="W217" s="132"/>
      <c r="X217" s="132"/>
      <c r="Y217" s="132"/>
      <c r="Z217" s="132"/>
      <c r="AA217" s="132"/>
      <c r="AB217" s="132"/>
      <c r="AC217" s="132"/>
      <c r="AD217" s="132"/>
      <c r="AE217" s="132"/>
      <c r="AF217" s="132"/>
      <c r="AG217" s="132"/>
      <c r="AH217" s="132"/>
      <c r="AI217" s="132"/>
    </row>
    <row r="218" spans="2:35" ht="12.75">
      <c r="B218" s="132"/>
      <c r="C218" s="132"/>
      <c r="D218" s="132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U218" s="132"/>
      <c r="V218" s="132"/>
      <c r="W218" s="132"/>
      <c r="X218" s="132"/>
      <c r="Y218" s="132"/>
      <c r="Z218" s="132"/>
      <c r="AA218" s="132"/>
      <c r="AB218" s="132"/>
      <c r="AC218" s="132"/>
      <c r="AD218" s="132"/>
      <c r="AE218" s="132"/>
      <c r="AF218" s="132"/>
      <c r="AG218" s="132"/>
      <c r="AH218" s="132"/>
      <c r="AI218" s="132"/>
    </row>
    <row r="219" spans="2:35" ht="12.75">
      <c r="B219" s="132"/>
      <c r="C219" s="132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  <c r="S219" s="132"/>
      <c r="T219" s="132"/>
      <c r="U219" s="132"/>
      <c r="V219" s="132"/>
      <c r="W219" s="132"/>
      <c r="X219" s="132"/>
      <c r="Y219" s="132"/>
      <c r="Z219" s="132"/>
      <c r="AA219" s="132"/>
      <c r="AB219" s="132"/>
      <c r="AC219" s="132"/>
      <c r="AD219" s="132"/>
      <c r="AE219" s="132"/>
      <c r="AF219" s="132"/>
      <c r="AG219" s="132"/>
      <c r="AH219" s="132"/>
      <c r="AI219" s="132"/>
    </row>
    <row r="220" spans="2:35" ht="12.75">
      <c r="B220" s="132"/>
      <c r="C220" s="132"/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2"/>
      <c r="X220" s="132"/>
      <c r="Y220" s="132"/>
      <c r="Z220" s="132"/>
      <c r="AA220" s="132"/>
      <c r="AB220" s="132"/>
      <c r="AC220" s="132"/>
      <c r="AD220" s="132"/>
      <c r="AE220" s="132"/>
      <c r="AF220" s="132"/>
      <c r="AG220" s="132"/>
      <c r="AH220" s="132"/>
      <c r="AI220" s="132"/>
    </row>
    <row r="221" spans="2:35" ht="12.75">
      <c r="B221" s="132"/>
      <c r="C221" s="132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  <c r="R221" s="132"/>
      <c r="S221" s="132"/>
      <c r="T221" s="132"/>
      <c r="U221" s="132"/>
      <c r="V221" s="132"/>
      <c r="W221" s="132"/>
      <c r="X221" s="132"/>
      <c r="Y221" s="132"/>
      <c r="Z221" s="132"/>
      <c r="AA221" s="132"/>
      <c r="AB221" s="132"/>
      <c r="AC221" s="132"/>
      <c r="AD221" s="132"/>
      <c r="AE221" s="132"/>
      <c r="AF221" s="132"/>
      <c r="AG221" s="132"/>
      <c r="AH221" s="132"/>
      <c r="AI221" s="132"/>
    </row>
    <row r="222" spans="2:35" ht="12.75">
      <c r="B222" s="132"/>
      <c r="C222" s="132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  <c r="R222" s="132"/>
      <c r="S222" s="132"/>
      <c r="T222" s="132"/>
      <c r="U222" s="132"/>
      <c r="V222" s="132"/>
      <c r="W222" s="132"/>
      <c r="X222" s="132"/>
      <c r="Y222" s="132"/>
      <c r="Z222" s="132"/>
      <c r="AA222" s="132"/>
      <c r="AB222" s="132"/>
      <c r="AC222" s="132"/>
      <c r="AD222" s="132"/>
      <c r="AE222" s="132"/>
      <c r="AF222" s="132"/>
      <c r="AG222" s="132"/>
      <c r="AH222" s="132"/>
      <c r="AI222" s="132"/>
    </row>
    <row r="223" spans="2:35" ht="12.75">
      <c r="B223" s="132"/>
      <c r="C223" s="132"/>
      <c r="D223" s="132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  <c r="R223" s="132"/>
      <c r="S223" s="132"/>
      <c r="T223" s="132"/>
      <c r="U223" s="132"/>
      <c r="V223" s="132"/>
      <c r="W223" s="132"/>
      <c r="X223" s="132"/>
      <c r="Y223" s="132"/>
      <c r="Z223" s="132"/>
      <c r="AA223" s="132"/>
      <c r="AB223" s="132"/>
      <c r="AC223" s="132"/>
      <c r="AD223" s="132"/>
      <c r="AE223" s="132"/>
      <c r="AF223" s="132"/>
      <c r="AG223" s="132"/>
      <c r="AH223" s="132"/>
      <c r="AI223" s="132"/>
    </row>
    <row r="224" spans="2:35" ht="12.75">
      <c r="B224" s="132"/>
      <c r="C224" s="132"/>
      <c r="D224" s="132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  <c r="R224" s="132"/>
      <c r="S224" s="132"/>
      <c r="T224" s="132"/>
      <c r="U224" s="132"/>
      <c r="V224" s="132"/>
      <c r="W224" s="132"/>
      <c r="X224" s="132"/>
      <c r="Y224" s="132"/>
      <c r="Z224" s="132"/>
      <c r="AA224" s="132"/>
      <c r="AB224" s="132"/>
      <c r="AC224" s="132"/>
      <c r="AD224" s="132"/>
      <c r="AE224" s="132"/>
      <c r="AF224" s="132"/>
      <c r="AG224" s="132"/>
      <c r="AH224" s="132"/>
      <c r="AI224" s="132"/>
    </row>
    <row r="225" spans="2:35" ht="12.75">
      <c r="B225" s="132"/>
      <c r="C225" s="132"/>
      <c r="D225" s="132"/>
      <c r="E225" s="132"/>
      <c r="F225" s="132"/>
      <c r="G225" s="132"/>
      <c r="H225" s="132"/>
      <c r="I225" s="132"/>
      <c r="J225" s="132"/>
      <c r="K225" s="132"/>
      <c r="L225" s="132"/>
      <c r="M225" s="132"/>
      <c r="N225" s="132"/>
      <c r="O225" s="132"/>
      <c r="P225" s="132"/>
      <c r="Q225" s="132"/>
      <c r="R225" s="132"/>
      <c r="S225" s="132"/>
      <c r="T225" s="132"/>
      <c r="U225" s="132"/>
      <c r="V225" s="132"/>
      <c r="W225" s="132"/>
      <c r="X225" s="132"/>
      <c r="Y225" s="132"/>
      <c r="Z225" s="132"/>
      <c r="AA225" s="132"/>
      <c r="AB225" s="132"/>
      <c r="AC225" s="132"/>
      <c r="AD225" s="132"/>
      <c r="AE225" s="132"/>
      <c r="AF225" s="132"/>
      <c r="AG225" s="132"/>
      <c r="AH225" s="132"/>
      <c r="AI225" s="132"/>
    </row>
    <row r="226" spans="2:35" ht="12.75">
      <c r="B226" s="132"/>
      <c r="C226" s="132"/>
      <c r="D226" s="132"/>
      <c r="E226" s="132"/>
      <c r="F226" s="132"/>
      <c r="G226" s="132"/>
      <c r="H226" s="132"/>
      <c r="I226" s="132"/>
      <c r="J226" s="132"/>
      <c r="K226" s="132"/>
      <c r="L226" s="132"/>
      <c r="M226" s="132"/>
      <c r="N226" s="132"/>
      <c r="O226" s="132"/>
      <c r="P226" s="132"/>
      <c r="Q226" s="132"/>
      <c r="R226" s="132"/>
      <c r="S226" s="132"/>
      <c r="T226" s="132"/>
      <c r="U226" s="132"/>
      <c r="V226" s="132"/>
      <c r="W226" s="132"/>
      <c r="X226" s="132"/>
      <c r="Y226" s="132"/>
      <c r="Z226" s="132"/>
      <c r="AA226" s="132"/>
      <c r="AB226" s="132"/>
      <c r="AC226" s="132"/>
      <c r="AD226" s="132"/>
      <c r="AE226" s="132"/>
      <c r="AF226" s="132"/>
      <c r="AG226" s="132"/>
      <c r="AH226" s="132"/>
      <c r="AI226" s="132"/>
    </row>
    <row r="227" spans="2:35" ht="12.75">
      <c r="B227" s="132"/>
      <c r="C227" s="132"/>
      <c r="D227" s="132"/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  <c r="P227" s="132"/>
      <c r="Q227" s="132"/>
      <c r="R227" s="132"/>
      <c r="S227" s="132"/>
      <c r="T227" s="132"/>
      <c r="U227" s="132"/>
      <c r="V227" s="132"/>
      <c r="W227" s="132"/>
      <c r="X227" s="132"/>
      <c r="Y227" s="132"/>
      <c r="Z227" s="132"/>
      <c r="AA227" s="132"/>
      <c r="AB227" s="132"/>
      <c r="AC227" s="132"/>
      <c r="AD227" s="132"/>
      <c r="AE227" s="132"/>
      <c r="AF227" s="132"/>
      <c r="AG227" s="132"/>
      <c r="AH227" s="132"/>
      <c r="AI227" s="132"/>
    </row>
    <row r="228" spans="2:35" ht="12.75">
      <c r="B228" s="132"/>
      <c r="C228" s="132"/>
      <c r="D228" s="132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  <c r="R228" s="132"/>
      <c r="S228" s="132"/>
      <c r="T228" s="132"/>
      <c r="U228" s="132"/>
      <c r="V228" s="132"/>
      <c r="W228" s="132"/>
      <c r="X228" s="132"/>
      <c r="Y228" s="132"/>
      <c r="Z228" s="132"/>
      <c r="AA228" s="132"/>
      <c r="AB228" s="132"/>
      <c r="AC228" s="132"/>
      <c r="AD228" s="132"/>
      <c r="AE228" s="132"/>
      <c r="AF228" s="132"/>
      <c r="AG228" s="132"/>
      <c r="AH228" s="132"/>
      <c r="AI228" s="132"/>
    </row>
    <row r="229" spans="2:35" ht="12.75">
      <c r="B229" s="132"/>
      <c r="C229" s="132"/>
      <c r="D229" s="132"/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  <c r="R229" s="132"/>
      <c r="S229" s="132"/>
      <c r="T229" s="132"/>
      <c r="U229" s="132"/>
      <c r="V229" s="132"/>
      <c r="W229" s="132"/>
      <c r="X229" s="132"/>
      <c r="Y229" s="132"/>
      <c r="Z229" s="132"/>
      <c r="AA229" s="132"/>
      <c r="AB229" s="132"/>
      <c r="AC229" s="132"/>
      <c r="AD229" s="132"/>
      <c r="AE229" s="132"/>
      <c r="AF229" s="132"/>
      <c r="AG229" s="132"/>
      <c r="AH229" s="132"/>
      <c r="AI229" s="132"/>
    </row>
    <row r="230" spans="2:35" ht="12.75">
      <c r="B230" s="132"/>
      <c r="C230" s="132"/>
      <c r="D230" s="132"/>
      <c r="E230" s="132"/>
      <c r="F230" s="132"/>
      <c r="G230" s="132"/>
      <c r="H230" s="132"/>
      <c r="I230" s="132"/>
      <c r="J230" s="132"/>
      <c r="K230" s="132"/>
      <c r="L230" s="132"/>
      <c r="M230" s="132"/>
      <c r="N230" s="132"/>
      <c r="O230" s="132"/>
      <c r="P230" s="132"/>
      <c r="Q230" s="132"/>
      <c r="R230" s="132"/>
      <c r="S230" s="132"/>
      <c r="T230" s="132"/>
      <c r="U230" s="132"/>
      <c r="V230" s="132"/>
      <c r="W230" s="132"/>
      <c r="X230" s="132"/>
      <c r="Y230" s="132"/>
      <c r="Z230" s="132"/>
      <c r="AA230" s="132"/>
      <c r="AB230" s="132"/>
      <c r="AC230" s="132"/>
      <c r="AD230" s="132"/>
      <c r="AE230" s="132"/>
      <c r="AF230" s="132"/>
      <c r="AG230" s="132"/>
      <c r="AH230" s="132"/>
      <c r="AI230" s="132"/>
    </row>
    <row r="231" spans="2:35" ht="12.75">
      <c r="B231" s="132"/>
      <c r="C231" s="132"/>
      <c r="D231" s="132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/>
      <c r="Q231" s="132"/>
      <c r="R231" s="132"/>
      <c r="S231" s="132"/>
      <c r="T231" s="132"/>
      <c r="U231" s="132"/>
      <c r="V231" s="132"/>
      <c r="W231" s="132"/>
      <c r="X231" s="132"/>
      <c r="Y231" s="132"/>
      <c r="Z231" s="132"/>
      <c r="AA231" s="132"/>
      <c r="AB231" s="132"/>
      <c r="AC231" s="132"/>
      <c r="AD231" s="132"/>
      <c r="AE231" s="132"/>
      <c r="AF231" s="132"/>
      <c r="AG231" s="132"/>
      <c r="AH231" s="132"/>
      <c r="AI231" s="132"/>
    </row>
    <row r="232" spans="2:35" ht="12.75">
      <c r="B232" s="132"/>
      <c r="C232" s="132"/>
      <c r="D232" s="132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/>
      <c r="Q232" s="132"/>
      <c r="R232" s="132"/>
      <c r="S232" s="132"/>
      <c r="T232" s="132"/>
      <c r="U232" s="132"/>
      <c r="V232" s="132"/>
      <c r="W232" s="132"/>
      <c r="X232" s="132"/>
      <c r="Y232" s="132"/>
      <c r="Z232" s="132"/>
      <c r="AA232" s="132"/>
      <c r="AB232" s="132"/>
      <c r="AC232" s="132"/>
      <c r="AD232" s="132"/>
      <c r="AE232" s="132"/>
      <c r="AF232" s="132"/>
      <c r="AG232" s="132"/>
      <c r="AH232" s="132"/>
      <c r="AI232" s="132"/>
    </row>
    <row r="233" spans="2:35" ht="12.75">
      <c r="B233" s="132"/>
      <c r="C233" s="132"/>
      <c r="D233" s="132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/>
      <c r="Q233" s="132"/>
      <c r="R233" s="132"/>
      <c r="S233" s="132"/>
      <c r="T233" s="132"/>
      <c r="U233" s="132"/>
      <c r="V233" s="132"/>
      <c r="W233" s="132"/>
      <c r="X233" s="132"/>
      <c r="Y233" s="132"/>
      <c r="Z233" s="132"/>
      <c r="AA233" s="132"/>
      <c r="AB233" s="132"/>
      <c r="AC233" s="132"/>
      <c r="AD233" s="132"/>
      <c r="AE233" s="132"/>
      <c r="AF233" s="132"/>
      <c r="AG233" s="132"/>
      <c r="AH233" s="132"/>
      <c r="AI233" s="132"/>
    </row>
    <row r="234" spans="2:35" ht="12.75">
      <c r="B234" s="132"/>
      <c r="C234" s="132"/>
      <c r="D234" s="132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  <c r="R234" s="132"/>
      <c r="S234" s="132"/>
      <c r="T234" s="132"/>
      <c r="U234" s="132"/>
      <c r="V234" s="132"/>
      <c r="W234" s="132"/>
      <c r="X234" s="132"/>
      <c r="Y234" s="132"/>
      <c r="Z234" s="132"/>
      <c r="AA234" s="132"/>
      <c r="AB234" s="132"/>
      <c r="AC234" s="132"/>
      <c r="AD234" s="132"/>
      <c r="AE234" s="132"/>
      <c r="AF234" s="132"/>
      <c r="AG234" s="132"/>
      <c r="AH234" s="132"/>
      <c r="AI234" s="132"/>
    </row>
    <row r="235" spans="2:35" ht="12.75">
      <c r="B235" s="132"/>
      <c r="C235" s="132"/>
      <c r="D235" s="132"/>
      <c r="E235" s="132"/>
      <c r="F235" s="132"/>
      <c r="G235" s="132"/>
      <c r="H235" s="132"/>
      <c r="I235" s="132"/>
      <c r="J235" s="132"/>
      <c r="K235" s="132"/>
      <c r="L235" s="132"/>
      <c r="M235" s="132"/>
      <c r="N235" s="132"/>
      <c r="O235" s="132"/>
      <c r="P235" s="132"/>
      <c r="Q235" s="132"/>
      <c r="R235" s="132"/>
      <c r="S235" s="132"/>
      <c r="T235" s="132"/>
      <c r="U235" s="132"/>
      <c r="V235" s="132"/>
      <c r="W235" s="132"/>
      <c r="X235" s="132"/>
      <c r="Y235" s="132"/>
      <c r="Z235" s="132"/>
      <c r="AA235" s="132"/>
      <c r="AB235" s="132"/>
      <c r="AC235" s="132"/>
      <c r="AD235" s="132"/>
      <c r="AE235" s="132"/>
      <c r="AF235" s="132"/>
      <c r="AG235" s="132"/>
      <c r="AH235" s="132"/>
      <c r="AI235" s="132"/>
    </row>
    <row r="236" spans="2:35" ht="12.75">
      <c r="B236" s="132"/>
      <c r="C236" s="132"/>
      <c r="D236" s="132"/>
      <c r="E236" s="132"/>
      <c r="F236" s="132"/>
      <c r="G236" s="132"/>
      <c r="H236" s="132"/>
      <c r="I236" s="132"/>
      <c r="J236" s="132"/>
      <c r="K236" s="132"/>
      <c r="L236" s="132"/>
      <c r="M236" s="132"/>
      <c r="N236" s="132"/>
      <c r="O236" s="132"/>
      <c r="P236" s="132"/>
      <c r="Q236" s="132"/>
      <c r="R236" s="132"/>
      <c r="S236" s="132"/>
      <c r="T236" s="132"/>
      <c r="U236" s="132"/>
      <c r="V236" s="132"/>
      <c r="W236" s="132"/>
      <c r="X236" s="132"/>
      <c r="Y236" s="132"/>
      <c r="Z236" s="132"/>
      <c r="AA236" s="132"/>
      <c r="AB236" s="132"/>
      <c r="AC236" s="132"/>
      <c r="AD236" s="132"/>
      <c r="AE236" s="132"/>
      <c r="AF236" s="132"/>
      <c r="AG236" s="132"/>
      <c r="AH236" s="132"/>
      <c r="AI236" s="132"/>
    </row>
    <row r="237" spans="2:35" ht="12.75">
      <c r="B237" s="132"/>
      <c r="C237" s="132"/>
      <c r="D237" s="132"/>
      <c r="E237" s="132"/>
      <c r="F237" s="132"/>
      <c r="G237" s="132"/>
      <c r="H237" s="132"/>
      <c r="I237" s="132"/>
      <c r="J237" s="132"/>
      <c r="K237" s="132"/>
      <c r="L237" s="132"/>
      <c r="M237" s="132"/>
      <c r="N237" s="132"/>
      <c r="O237" s="132"/>
      <c r="P237" s="132"/>
      <c r="Q237" s="132"/>
      <c r="R237" s="132"/>
      <c r="S237" s="132"/>
      <c r="T237" s="132"/>
      <c r="U237" s="132"/>
      <c r="V237" s="132"/>
      <c r="W237" s="132"/>
      <c r="X237" s="132"/>
      <c r="Y237" s="132"/>
      <c r="Z237" s="132"/>
      <c r="AA237" s="132"/>
      <c r="AB237" s="132"/>
      <c r="AC237" s="132"/>
      <c r="AD237" s="132"/>
      <c r="AE237" s="132"/>
      <c r="AF237" s="132"/>
      <c r="AG237" s="132"/>
      <c r="AH237" s="132"/>
      <c r="AI237" s="132"/>
    </row>
    <row r="238" spans="2:35" ht="12.75">
      <c r="B238" s="132"/>
      <c r="C238" s="132"/>
      <c r="D238" s="132"/>
      <c r="E238" s="132"/>
      <c r="F238" s="132"/>
      <c r="G238" s="132"/>
      <c r="H238" s="132"/>
      <c r="I238" s="132"/>
      <c r="J238" s="132"/>
      <c r="K238" s="132"/>
      <c r="L238" s="132"/>
      <c r="M238" s="132"/>
      <c r="N238" s="132"/>
      <c r="O238" s="132"/>
      <c r="P238" s="132"/>
      <c r="Q238" s="132"/>
      <c r="R238" s="132"/>
      <c r="S238" s="132"/>
      <c r="T238" s="132"/>
      <c r="U238" s="132"/>
      <c r="V238" s="132"/>
      <c r="W238" s="132"/>
      <c r="X238" s="132"/>
      <c r="Y238" s="132"/>
      <c r="Z238" s="132"/>
      <c r="AA238" s="132"/>
      <c r="AB238" s="132"/>
      <c r="AC238" s="132"/>
      <c r="AD238" s="132"/>
      <c r="AE238" s="132"/>
      <c r="AF238" s="132"/>
      <c r="AG238" s="132"/>
      <c r="AH238" s="132"/>
      <c r="AI238" s="132"/>
    </row>
    <row r="239" spans="2:35" ht="12.75">
      <c r="B239" s="132"/>
      <c r="C239" s="132"/>
      <c r="D239" s="132"/>
      <c r="E239" s="132"/>
      <c r="F239" s="132"/>
      <c r="G239" s="132"/>
      <c r="H239" s="132"/>
      <c r="I239" s="132"/>
      <c r="J239" s="132"/>
      <c r="K239" s="132"/>
      <c r="L239" s="132"/>
      <c r="M239" s="132"/>
      <c r="N239" s="132"/>
      <c r="O239" s="132"/>
      <c r="P239" s="132"/>
      <c r="Q239" s="132"/>
      <c r="R239" s="132"/>
      <c r="S239" s="132"/>
      <c r="T239" s="132"/>
      <c r="U239" s="132"/>
      <c r="V239" s="132"/>
      <c r="W239" s="132"/>
      <c r="X239" s="132"/>
      <c r="Y239" s="132"/>
      <c r="Z239" s="132"/>
      <c r="AA239" s="132"/>
      <c r="AB239" s="132"/>
      <c r="AC239" s="132"/>
      <c r="AD239" s="132"/>
      <c r="AE239" s="132"/>
      <c r="AF239" s="132"/>
      <c r="AG239" s="132"/>
      <c r="AH239" s="132"/>
      <c r="AI239" s="132"/>
    </row>
    <row r="240" spans="2:35" ht="12.75">
      <c r="B240" s="132"/>
      <c r="C240" s="132"/>
      <c r="D240" s="132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  <c r="R240" s="132"/>
      <c r="S240" s="132"/>
      <c r="T240" s="132"/>
      <c r="U240" s="132"/>
      <c r="V240" s="132"/>
      <c r="W240" s="132"/>
      <c r="X240" s="132"/>
      <c r="Y240" s="132"/>
      <c r="Z240" s="132"/>
      <c r="AA240" s="132"/>
      <c r="AB240" s="132"/>
      <c r="AC240" s="132"/>
      <c r="AD240" s="132"/>
      <c r="AE240" s="132"/>
      <c r="AF240" s="132"/>
      <c r="AG240" s="132"/>
      <c r="AH240" s="132"/>
      <c r="AI240" s="132"/>
    </row>
    <row r="241" spans="2:35" ht="12.75">
      <c r="B241" s="132"/>
      <c r="C241" s="132"/>
      <c r="D241" s="132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  <c r="R241" s="132"/>
      <c r="S241" s="132"/>
      <c r="T241" s="132"/>
      <c r="U241" s="132"/>
      <c r="V241" s="132"/>
      <c r="W241" s="132"/>
      <c r="X241" s="132"/>
      <c r="Y241" s="132"/>
      <c r="Z241" s="132"/>
      <c r="AA241" s="132"/>
      <c r="AB241" s="132"/>
      <c r="AC241" s="132"/>
      <c r="AD241" s="132"/>
      <c r="AE241" s="132"/>
      <c r="AF241" s="132"/>
      <c r="AG241" s="132"/>
      <c r="AH241" s="132"/>
      <c r="AI241" s="132"/>
    </row>
    <row r="242" spans="2:35" ht="12.75">
      <c r="B242" s="132"/>
      <c r="C242" s="132"/>
      <c r="D242" s="132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  <c r="R242" s="132"/>
      <c r="S242" s="132"/>
      <c r="T242" s="132"/>
      <c r="U242" s="132"/>
      <c r="V242" s="132"/>
      <c r="W242" s="132"/>
      <c r="X242" s="132"/>
      <c r="Y242" s="132"/>
      <c r="Z242" s="132"/>
      <c r="AA242" s="132"/>
      <c r="AB242" s="132"/>
      <c r="AC242" s="132"/>
      <c r="AD242" s="132"/>
      <c r="AE242" s="132"/>
      <c r="AF242" s="132"/>
      <c r="AG242" s="132"/>
      <c r="AH242" s="132"/>
      <c r="AI242" s="132"/>
    </row>
    <row r="243" spans="2:35" ht="12.75">
      <c r="B243" s="132"/>
      <c r="C243" s="132"/>
      <c r="D243" s="132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  <c r="R243" s="132"/>
      <c r="S243" s="132"/>
      <c r="T243" s="132"/>
      <c r="U243" s="132"/>
      <c r="V243" s="132"/>
      <c r="W243" s="132"/>
      <c r="X243" s="132"/>
      <c r="Y243" s="132"/>
      <c r="Z243" s="132"/>
      <c r="AA243" s="132"/>
      <c r="AB243" s="132"/>
      <c r="AC243" s="132"/>
      <c r="AD243" s="132"/>
      <c r="AE243" s="132"/>
      <c r="AF243" s="132"/>
      <c r="AG243" s="132"/>
      <c r="AH243" s="132"/>
      <c r="AI243" s="132"/>
    </row>
    <row r="244" spans="2:35" ht="12.75">
      <c r="B244" s="132"/>
      <c r="C244" s="132"/>
      <c r="D244" s="13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132"/>
      <c r="U244" s="132"/>
      <c r="V244" s="132"/>
      <c r="W244" s="132"/>
      <c r="X244" s="132"/>
      <c r="Y244" s="132"/>
      <c r="Z244" s="132"/>
      <c r="AA244" s="132"/>
      <c r="AB244" s="132"/>
      <c r="AC244" s="132"/>
      <c r="AD244" s="132"/>
      <c r="AE244" s="132"/>
      <c r="AF244" s="132"/>
      <c r="AG244" s="132"/>
      <c r="AH244" s="132"/>
      <c r="AI244" s="132"/>
    </row>
    <row r="245" spans="2:35" ht="12.75">
      <c r="B245" s="132"/>
      <c r="C245" s="132"/>
      <c r="D245" s="132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132"/>
      <c r="U245" s="132"/>
      <c r="V245" s="132"/>
      <c r="W245" s="132"/>
      <c r="X245" s="132"/>
      <c r="Y245" s="132"/>
      <c r="Z245" s="132"/>
      <c r="AA245" s="132"/>
      <c r="AB245" s="132"/>
      <c r="AC245" s="132"/>
      <c r="AD245" s="132"/>
      <c r="AE245" s="132"/>
      <c r="AF245" s="132"/>
      <c r="AG245" s="132"/>
      <c r="AH245" s="132"/>
      <c r="AI245" s="132"/>
    </row>
    <row r="246" spans="2:35" ht="12.75">
      <c r="B246" s="132"/>
      <c r="C246" s="132"/>
      <c r="D246" s="132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132"/>
      <c r="U246" s="132"/>
      <c r="V246" s="132"/>
      <c r="W246" s="132"/>
      <c r="X246" s="132"/>
      <c r="Y246" s="132"/>
      <c r="Z246" s="132"/>
      <c r="AA246" s="132"/>
      <c r="AB246" s="132"/>
      <c r="AC246" s="132"/>
      <c r="AD246" s="132"/>
      <c r="AE246" s="132"/>
      <c r="AF246" s="132"/>
      <c r="AG246" s="132"/>
      <c r="AH246" s="132"/>
      <c r="AI246" s="132"/>
    </row>
    <row r="247" spans="2:35" ht="12.75">
      <c r="B247" s="132"/>
      <c r="C247" s="132"/>
      <c r="D247" s="132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132"/>
      <c r="U247" s="132"/>
      <c r="V247" s="132"/>
      <c r="W247" s="132"/>
      <c r="X247" s="132"/>
      <c r="Y247" s="132"/>
      <c r="Z247" s="132"/>
      <c r="AA247" s="132"/>
      <c r="AB247" s="132"/>
      <c r="AC247" s="132"/>
      <c r="AD247" s="132"/>
      <c r="AE247" s="132"/>
      <c r="AF247" s="132"/>
      <c r="AG247" s="132"/>
      <c r="AH247" s="132"/>
      <c r="AI247" s="132"/>
    </row>
    <row r="248" spans="2:35" ht="12.75">
      <c r="B248" s="132"/>
      <c r="C248" s="132"/>
      <c r="D248" s="132"/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132"/>
      <c r="U248" s="132"/>
      <c r="V248" s="132"/>
      <c r="W248" s="132"/>
      <c r="X248" s="132"/>
      <c r="Y248" s="132"/>
      <c r="Z248" s="132"/>
      <c r="AA248" s="132"/>
      <c r="AB248" s="132"/>
      <c r="AC248" s="132"/>
      <c r="AD248" s="132"/>
      <c r="AE248" s="132"/>
      <c r="AF248" s="132"/>
      <c r="AG248" s="132"/>
      <c r="AH248" s="132"/>
      <c r="AI248" s="132"/>
    </row>
    <row r="249" spans="2:35" ht="12.75">
      <c r="B249" s="132"/>
      <c r="C249" s="132"/>
      <c r="D249" s="132"/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132"/>
      <c r="U249" s="132"/>
      <c r="V249" s="132"/>
      <c r="W249" s="132"/>
      <c r="X249" s="132"/>
      <c r="Y249" s="132"/>
      <c r="Z249" s="132"/>
      <c r="AA249" s="132"/>
      <c r="AB249" s="132"/>
      <c r="AC249" s="132"/>
      <c r="AD249" s="132"/>
      <c r="AE249" s="132"/>
      <c r="AF249" s="132"/>
      <c r="AG249" s="132"/>
      <c r="AH249" s="132"/>
      <c r="AI249" s="132"/>
    </row>
    <row r="250" spans="2:35" ht="12.75">
      <c r="B250" s="132"/>
      <c r="C250" s="132"/>
      <c r="D250" s="132"/>
      <c r="E250" s="132"/>
      <c r="F250" s="132"/>
      <c r="G250" s="132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132"/>
      <c r="U250" s="132"/>
      <c r="V250" s="132"/>
      <c r="W250" s="132"/>
      <c r="X250" s="132"/>
      <c r="Y250" s="132"/>
      <c r="Z250" s="132"/>
      <c r="AA250" s="132"/>
      <c r="AB250" s="132"/>
      <c r="AC250" s="132"/>
      <c r="AD250" s="132"/>
      <c r="AE250" s="132"/>
      <c r="AF250" s="132"/>
      <c r="AG250" s="132"/>
      <c r="AH250" s="132"/>
      <c r="AI250" s="132"/>
    </row>
    <row r="251" spans="2:35" ht="12.75">
      <c r="B251" s="132"/>
      <c r="C251" s="132"/>
      <c r="D251" s="132"/>
      <c r="E251" s="132"/>
      <c r="F251" s="132"/>
      <c r="G251" s="132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132"/>
      <c r="U251" s="132"/>
      <c r="V251" s="132"/>
      <c r="W251" s="132"/>
      <c r="X251" s="132"/>
      <c r="Y251" s="132"/>
      <c r="Z251" s="132"/>
      <c r="AA251" s="132"/>
      <c r="AB251" s="132"/>
      <c r="AC251" s="132"/>
      <c r="AD251" s="132"/>
      <c r="AE251" s="132"/>
      <c r="AF251" s="132"/>
      <c r="AG251" s="132"/>
      <c r="AH251" s="132"/>
      <c r="AI251" s="132"/>
    </row>
    <row r="252" spans="2:35" ht="12.75">
      <c r="B252" s="132"/>
      <c r="C252" s="132"/>
      <c r="D252" s="132"/>
      <c r="E252" s="132"/>
      <c r="F252" s="132"/>
      <c r="G252" s="132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132"/>
      <c r="U252" s="132"/>
      <c r="V252" s="132"/>
      <c r="W252" s="132"/>
      <c r="X252" s="132"/>
      <c r="Y252" s="132"/>
      <c r="Z252" s="132"/>
      <c r="AA252" s="132"/>
      <c r="AB252" s="132"/>
      <c r="AC252" s="132"/>
      <c r="AD252" s="132"/>
      <c r="AE252" s="132"/>
      <c r="AF252" s="132"/>
      <c r="AG252" s="132"/>
      <c r="AH252" s="132"/>
      <c r="AI252" s="132"/>
    </row>
    <row r="253" spans="2:35" ht="12.75">
      <c r="B253" s="132"/>
      <c r="C253" s="132"/>
      <c r="D253" s="132"/>
      <c r="E253" s="132"/>
      <c r="F253" s="132"/>
      <c r="G253" s="132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132"/>
      <c r="U253" s="132"/>
      <c r="V253" s="132"/>
      <c r="W253" s="132"/>
      <c r="X253" s="132"/>
      <c r="Y253" s="132"/>
      <c r="Z253" s="132"/>
      <c r="AA253" s="132"/>
      <c r="AB253" s="132"/>
      <c r="AC253" s="132"/>
      <c r="AD253" s="132"/>
      <c r="AE253" s="132"/>
      <c r="AF253" s="132"/>
      <c r="AG253" s="132"/>
      <c r="AH253" s="132"/>
      <c r="AI253" s="132"/>
    </row>
    <row r="254" spans="2:35" ht="12.75">
      <c r="B254" s="132"/>
      <c r="C254" s="132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132"/>
      <c r="U254" s="132"/>
      <c r="V254" s="132"/>
      <c r="W254" s="132"/>
      <c r="X254" s="132"/>
      <c r="Y254" s="132"/>
      <c r="Z254" s="132"/>
      <c r="AA254" s="132"/>
      <c r="AB254" s="132"/>
      <c r="AC254" s="132"/>
      <c r="AD254" s="132"/>
      <c r="AE254" s="132"/>
      <c r="AF254" s="132"/>
      <c r="AG254" s="132"/>
      <c r="AH254" s="132"/>
      <c r="AI254" s="132"/>
    </row>
    <row r="255" spans="2:35" ht="12.75">
      <c r="B255" s="132"/>
      <c r="C255" s="132"/>
      <c r="D255" s="132"/>
      <c r="E255" s="132"/>
      <c r="F255" s="132"/>
      <c r="G255" s="132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132"/>
      <c r="U255" s="132"/>
      <c r="V255" s="132"/>
      <c r="W255" s="132"/>
      <c r="X255" s="132"/>
      <c r="Y255" s="132"/>
      <c r="Z255" s="132"/>
      <c r="AA255" s="132"/>
      <c r="AB255" s="132"/>
      <c r="AC255" s="132"/>
      <c r="AD255" s="132"/>
      <c r="AE255" s="132"/>
      <c r="AF255" s="132"/>
      <c r="AG255" s="132"/>
      <c r="AH255" s="132"/>
      <c r="AI255" s="132"/>
    </row>
    <row r="256" spans="2:35" ht="12.75">
      <c r="B256" s="132"/>
      <c r="C256" s="132"/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132"/>
      <c r="U256" s="132"/>
      <c r="V256" s="132"/>
      <c r="W256" s="132"/>
      <c r="X256" s="132"/>
      <c r="Y256" s="132"/>
      <c r="Z256" s="132"/>
      <c r="AA256" s="132"/>
      <c r="AB256" s="132"/>
      <c r="AC256" s="132"/>
      <c r="AD256" s="132"/>
      <c r="AE256" s="132"/>
      <c r="AF256" s="132"/>
      <c r="AG256" s="132"/>
      <c r="AH256" s="132"/>
      <c r="AI256" s="132"/>
    </row>
    <row r="257" spans="2:35" ht="12.75">
      <c r="B257" s="132"/>
      <c r="C257" s="132"/>
      <c r="D257" s="132"/>
      <c r="E257" s="132"/>
      <c r="F257" s="132"/>
      <c r="G257" s="132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132"/>
      <c r="U257" s="132"/>
      <c r="V257" s="132"/>
      <c r="W257" s="132"/>
      <c r="X257" s="132"/>
      <c r="Y257" s="132"/>
      <c r="Z257" s="132"/>
      <c r="AA257" s="132"/>
      <c r="AB257" s="132"/>
      <c r="AC257" s="132"/>
      <c r="AD257" s="132"/>
      <c r="AE257" s="132"/>
      <c r="AF257" s="132"/>
      <c r="AG257" s="132"/>
      <c r="AH257" s="132"/>
      <c r="AI257" s="132"/>
    </row>
    <row r="258" spans="2:35" ht="12.75">
      <c r="B258" s="132"/>
      <c r="C258" s="132"/>
      <c r="D258" s="132"/>
      <c r="E258" s="132"/>
      <c r="F258" s="132"/>
      <c r="G258" s="132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132"/>
      <c r="U258" s="132"/>
      <c r="V258" s="132"/>
      <c r="W258" s="132"/>
      <c r="X258" s="132"/>
      <c r="Y258" s="132"/>
      <c r="Z258" s="132"/>
      <c r="AA258" s="132"/>
      <c r="AB258" s="132"/>
      <c r="AC258" s="132"/>
      <c r="AD258" s="132"/>
      <c r="AE258" s="132"/>
      <c r="AF258" s="132"/>
      <c r="AG258" s="132"/>
      <c r="AH258" s="132"/>
      <c r="AI258" s="132"/>
    </row>
    <row r="259" spans="2:35" ht="12.75">
      <c r="B259" s="132"/>
      <c r="C259" s="132"/>
      <c r="D259" s="132"/>
      <c r="E259" s="132"/>
      <c r="F259" s="132"/>
      <c r="G259" s="132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132"/>
      <c r="U259" s="132"/>
      <c r="V259" s="132"/>
      <c r="W259" s="132"/>
      <c r="X259" s="132"/>
      <c r="Y259" s="132"/>
      <c r="Z259" s="132"/>
      <c r="AA259" s="132"/>
      <c r="AB259" s="132"/>
      <c r="AC259" s="132"/>
      <c r="AD259" s="132"/>
      <c r="AE259" s="132"/>
      <c r="AF259" s="132"/>
      <c r="AG259" s="132"/>
      <c r="AH259" s="132"/>
      <c r="AI259" s="132"/>
    </row>
    <row r="260" spans="2:35" ht="12.75">
      <c r="B260" s="132"/>
      <c r="C260" s="132"/>
      <c r="D260" s="132"/>
      <c r="E260" s="132"/>
      <c r="F260" s="132"/>
      <c r="G260" s="132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132"/>
      <c r="U260" s="132"/>
      <c r="V260" s="132"/>
      <c r="W260" s="132"/>
      <c r="X260" s="132"/>
      <c r="Y260" s="132"/>
      <c r="Z260" s="132"/>
      <c r="AA260" s="132"/>
      <c r="AB260" s="132"/>
      <c r="AC260" s="132"/>
      <c r="AD260" s="132"/>
      <c r="AE260" s="132"/>
      <c r="AF260" s="132"/>
      <c r="AG260" s="132"/>
      <c r="AH260" s="132"/>
      <c r="AI260" s="132"/>
    </row>
    <row r="261" spans="2:35" ht="12.75">
      <c r="B261" s="132"/>
      <c r="C261" s="132"/>
      <c r="D261" s="132"/>
      <c r="E261" s="132"/>
      <c r="F261" s="132"/>
      <c r="G261" s="132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132"/>
      <c r="U261" s="132"/>
      <c r="V261" s="132"/>
      <c r="W261" s="132"/>
      <c r="X261" s="132"/>
      <c r="Y261" s="132"/>
      <c r="Z261" s="132"/>
      <c r="AA261" s="132"/>
      <c r="AB261" s="132"/>
      <c r="AC261" s="132"/>
      <c r="AD261" s="132"/>
      <c r="AE261" s="132"/>
      <c r="AF261" s="132"/>
      <c r="AG261" s="132"/>
      <c r="AH261" s="132"/>
      <c r="AI261" s="132"/>
    </row>
    <row r="262" spans="2:35" ht="12.75">
      <c r="B262" s="132"/>
      <c r="C262" s="132"/>
      <c r="D262" s="132"/>
      <c r="E262" s="132"/>
      <c r="F262" s="132"/>
      <c r="G262" s="132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132"/>
      <c r="U262" s="132"/>
      <c r="V262" s="132"/>
      <c r="W262" s="132"/>
      <c r="X262" s="132"/>
      <c r="Y262" s="132"/>
      <c r="Z262" s="132"/>
      <c r="AA262" s="132"/>
      <c r="AB262" s="132"/>
      <c r="AC262" s="132"/>
      <c r="AD262" s="132"/>
      <c r="AE262" s="132"/>
      <c r="AF262" s="132"/>
      <c r="AG262" s="132"/>
      <c r="AH262" s="132"/>
      <c r="AI262" s="132"/>
    </row>
    <row r="263" spans="2:35" ht="12.75">
      <c r="B263" s="132"/>
      <c r="C263" s="132"/>
      <c r="D263" s="132"/>
      <c r="E263" s="132"/>
      <c r="F263" s="132"/>
      <c r="G263" s="132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132"/>
      <c r="U263" s="132"/>
      <c r="V263" s="132"/>
      <c r="W263" s="132"/>
      <c r="X263" s="132"/>
      <c r="Y263" s="132"/>
      <c r="Z263" s="132"/>
      <c r="AA263" s="132"/>
      <c r="AB263" s="132"/>
      <c r="AC263" s="132"/>
      <c r="AD263" s="132"/>
      <c r="AE263" s="132"/>
      <c r="AF263" s="132"/>
      <c r="AG263" s="132"/>
      <c r="AH263" s="132"/>
      <c r="AI263" s="132"/>
    </row>
    <row r="264" spans="2:35" ht="12.75">
      <c r="B264" s="132"/>
      <c r="C264" s="132"/>
      <c r="D264" s="132"/>
      <c r="E264" s="132"/>
      <c r="F264" s="132"/>
      <c r="G264" s="132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132"/>
      <c r="U264" s="132"/>
      <c r="V264" s="132"/>
      <c r="W264" s="132"/>
      <c r="X264" s="132"/>
      <c r="Y264" s="132"/>
      <c r="Z264" s="132"/>
      <c r="AA264" s="132"/>
      <c r="AB264" s="132"/>
      <c r="AC264" s="132"/>
      <c r="AD264" s="132"/>
      <c r="AE264" s="132"/>
      <c r="AF264" s="132"/>
      <c r="AG264" s="132"/>
      <c r="AH264" s="132"/>
      <c r="AI264" s="132"/>
    </row>
    <row r="265" spans="2:35" ht="12.75">
      <c r="B265" s="132"/>
      <c r="C265" s="132"/>
      <c r="D265" s="132"/>
      <c r="E265" s="132"/>
      <c r="F265" s="132"/>
      <c r="G265" s="132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132"/>
      <c r="U265" s="132"/>
      <c r="V265" s="132"/>
      <c r="W265" s="132"/>
      <c r="X265" s="132"/>
      <c r="Y265" s="132"/>
      <c r="Z265" s="132"/>
      <c r="AA265" s="132"/>
      <c r="AB265" s="132"/>
      <c r="AC265" s="132"/>
      <c r="AD265" s="132"/>
      <c r="AE265" s="132"/>
      <c r="AF265" s="132"/>
      <c r="AG265" s="132"/>
      <c r="AH265" s="132"/>
      <c r="AI265" s="132"/>
    </row>
    <row r="266" spans="2:35" ht="12.75">
      <c r="B266" s="132"/>
      <c r="C266" s="132"/>
      <c r="D266" s="132"/>
      <c r="E266" s="132"/>
      <c r="F266" s="132"/>
      <c r="G266" s="132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132"/>
      <c r="U266" s="132"/>
      <c r="V266" s="132"/>
      <c r="W266" s="132"/>
      <c r="X266" s="132"/>
      <c r="Y266" s="132"/>
      <c r="Z266" s="132"/>
      <c r="AA266" s="132"/>
      <c r="AB266" s="132"/>
      <c r="AC266" s="132"/>
      <c r="AD266" s="132"/>
      <c r="AE266" s="132"/>
      <c r="AF266" s="132"/>
      <c r="AG266" s="132"/>
      <c r="AH266" s="132"/>
      <c r="AI266" s="132"/>
    </row>
    <row r="267" spans="2:35" ht="12.75">
      <c r="B267" s="132"/>
      <c r="C267" s="132"/>
      <c r="D267" s="132"/>
      <c r="E267" s="132"/>
      <c r="F267" s="132"/>
      <c r="G267" s="132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132"/>
      <c r="U267" s="132"/>
      <c r="V267" s="132"/>
      <c r="W267" s="132"/>
      <c r="X267" s="132"/>
      <c r="Y267" s="132"/>
      <c r="Z267" s="132"/>
      <c r="AA267" s="132"/>
      <c r="AB267" s="132"/>
      <c r="AC267" s="132"/>
      <c r="AD267" s="132"/>
      <c r="AE267" s="132"/>
      <c r="AF267" s="132"/>
      <c r="AG267" s="132"/>
      <c r="AH267" s="132"/>
      <c r="AI267" s="132"/>
    </row>
    <row r="268" spans="2:35" ht="12.75">
      <c r="B268" s="132"/>
      <c r="C268" s="132"/>
      <c r="D268" s="132"/>
      <c r="E268" s="132"/>
      <c r="F268" s="132"/>
      <c r="G268" s="132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132"/>
      <c r="U268" s="132"/>
      <c r="V268" s="132"/>
      <c r="W268" s="132"/>
      <c r="X268" s="132"/>
      <c r="Y268" s="132"/>
      <c r="Z268" s="132"/>
      <c r="AA268" s="132"/>
      <c r="AB268" s="132"/>
      <c r="AC268" s="132"/>
      <c r="AD268" s="132"/>
      <c r="AE268" s="132"/>
      <c r="AF268" s="132"/>
      <c r="AG268" s="132"/>
      <c r="AH268" s="132"/>
      <c r="AI268" s="132"/>
    </row>
    <row r="269" spans="2:35" ht="12.75">
      <c r="B269" s="132"/>
      <c r="C269" s="132"/>
      <c r="D269" s="132"/>
      <c r="E269" s="132"/>
      <c r="F269" s="132"/>
      <c r="G269" s="132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132"/>
      <c r="U269" s="132"/>
      <c r="V269" s="132"/>
      <c r="W269" s="132"/>
      <c r="X269" s="132"/>
      <c r="Y269" s="132"/>
      <c r="Z269" s="132"/>
      <c r="AA269" s="132"/>
      <c r="AB269" s="132"/>
      <c r="AC269" s="132"/>
      <c r="AD269" s="132"/>
      <c r="AE269" s="132"/>
      <c r="AF269" s="132"/>
      <c r="AG269" s="132"/>
      <c r="AH269" s="132"/>
      <c r="AI269" s="132"/>
    </row>
    <row r="270" spans="2:35" ht="12.75">
      <c r="B270" s="132"/>
      <c r="C270" s="132"/>
      <c r="D270" s="132"/>
      <c r="E270" s="132"/>
      <c r="F270" s="132"/>
      <c r="G270" s="132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132"/>
      <c r="U270" s="132"/>
      <c r="V270" s="132"/>
      <c r="W270" s="132"/>
      <c r="X270" s="132"/>
      <c r="Y270" s="132"/>
      <c r="Z270" s="132"/>
      <c r="AA270" s="132"/>
      <c r="AB270" s="132"/>
      <c r="AC270" s="132"/>
      <c r="AD270" s="132"/>
      <c r="AE270" s="132"/>
      <c r="AF270" s="132"/>
      <c r="AG270" s="132"/>
      <c r="AH270" s="132"/>
      <c r="AI270" s="132"/>
    </row>
    <row r="271" spans="2:35" ht="12.75">
      <c r="B271" s="132"/>
      <c r="C271" s="132"/>
      <c r="D271" s="132"/>
      <c r="E271" s="132"/>
      <c r="F271" s="132"/>
      <c r="G271" s="132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132"/>
      <c r="U271" s="132"/>
      <c r="V271" s="132"/>
      <c r="W271" s="132"/>
      <c r="X271" s="132"/>
      <c r="Y271" s="132"/>
      <c r="Z271" s="132"/>
      <c r="AA271" s="132"/>
      <c r="AB271" s="132"/>
      <c r="AC271" s="132"/>
      <c r="AD271" s="132"/>
      <c r="AE271" s="132"/>
      <c r="AF271" s="132"/>
      <c r="AG271" s="132"/>
      <c r="AH271" s="132"/>
      <c r="AI271" s="132"/>
    </row>
    <row r="272" spans="2:35" ht="12.75">
      <c r="B272" s="132"/>
      <c r="C272" s="132"/>
      <c r="D272" s="132"/>
      <c r="E272" s="132"/>
      <c r="F272" s="132"/>
      <c r="G272" s="132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32"/>
      <c r="T272" s="132"/>
      <c r="U272" s="132"/>
      <c r="V272" s="132"/>
      <c r="W272" s="132"/>
      <c r="X272" s="132"/>
      <c r="Y272" s="132"/>
      <c r="Z272" s="132"/>
      <c r="AA272" s="132"/>
      <c r="AB272" s="132"/>
      <c r="AC272" s="132"/>
      <c r="AD272" s="132"/>
      <c r="AE272" s="132"/>
      <c r="AF272" s="132"/>
      <c r="AG272" s="132"/>
      <c r="AH272" s="132"/>
      <c r="AI272" s="132"/>
    </row>
    <row r="273" spans="2:35" ht="12.75">
      <c r="B273" s="132"/>
      <c r="C273" s="132"/>
      <c r="D273" s="132"/>
      <c r="E273" s="132"/>
      <c r="F273" s="132"/>
      <c r="G273" s="132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132"/>
      <c r="U273" s="132"/>
      <c r="V273" s="132"/>
      <c r="W273" s="132"/>
      <c r="X273" s="132"/>
      <c r="Y273" s="132"/>
      <c r="Z273" s="132"/>
      <c r="AA273" s="132"/>
      <c r="AB273" s="132"/>
      <c r="AC273" s="132"/>
      <c r="AD273" s="132"/>
      <c r="AE273" s="132"/>
      <c r="AF273" s="132"/>
      <c r="AG273" s="132"/>
      <c r="AH273" s="132"/>
      <c r="AI273" s="132"/>
    </row>
    <row r="274" spans="2:35" ht="12.75">
      <c r="B274" s="132"/>
      <c r="C274" s="132"/>
      <c r="D274" s="132"/>
      <c r="E274" s="132"/>
      <c r="F274" s="132"/>
      <c r="G274" s="132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132"/>
      <c r="U274" s="132"/>
      <c r="V274" s="132"/>
      <c r="W274" s="132"/>
      <c r="X274" s="132"/>
      <c r="Y274" s="132"/>
      <c r="Z274" s="132"/>
      <c r="AA274" s="132"/>
      <c r="AB274" s="132"/>
      <c r="AC274" s="132"/>
      <c r="AD274" s="132"/>
      <c r="AE274" s="132"/>
      <c r="AF274" s="132"/>
      <c r="AG274" s="132"/>
      <c r="AH274" s="132"/>
      <c r="AI274" s="132"/>
    </row>
    <row r="275" spans="2:35" ht="12.75">
      <c r="B275" s="132"/>
      <c r="C275" s="132"/>
      <c r="D275" s="132"/>
      <c r="E275" s="132"/>
      <c r="F275" s="132"/>
      <c r="G275" s="132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132"/>
      <c r="U275" s="132"/>
      <c r="V275" s="132"/>
      <c r="W275" s="132"/>
      <c r="X275" s="132"/>
      <c r="Y275" s="132"/>
      <c r="Z275" s="132"/>
      <c r="AA275" s="132"/>
      <c r="AB275" s="132"/>
      <c r="AC275" s="132"/>
      <c r="AD275" s="132"/>
      <c r="AE275" s="132"/>
      <c r="AF275" s="132"/>
      <c r="AG275" s="132"/>
      <c r="AH275" s="132"/>
      <c r="AI275" s="132"/>
    </row>
    <row r="276" spans="2:35" ht="12.75">
      <c r="B276" s="132"/>
      <c r="C276" s="132"/>
      <c r="D276" s="132"/>
      <c r="E276" s="132"/>
      <c r="F276" s="132"/>
      <c r="G276" s="132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32"/>
      <c r="T276" s="132"/>
      <c r="U276" s="132"/>
      <c r="V276" s="132"/>
      <c r="W276" s="132"/>
      <c r="X276" s="132"/>
      <c r="Y276" s="132"/>
      <c r="Z276" s="132"/>
      <c r="AA276" s="132"/>
      <c r="AB276" s="132"/>
      <c r="AC276" s="132"/>
      <c r="AD276" s="132"/>
      <c r="AE276" s="132"/>
      <c r="AF276" s="132"/>
      <c r="AG276" s="132"/>
      <c r="AH276" s="132"/>
      <c r="AI276" s="132"/>
    </row>
    <row r="277" spans="2:35" ht="12.75">
      <c r="B277" s="132"/>
      <c r="C277" s="132"/>
      <c r="D277" s="132"/>
      <c r="E277" s="132"/>
      <c r="F277" s="132"/>
      <c r="G277" s="132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32"/>
      <c r="T277" s="132"/>
      <c r="U277" s="132"/>
      <c r="V277" s="132"/>
      <c r="W277" s="132"/>
      <c r="X277" s="132"/>
      <c r="Y277" s="132"/>
      <c r="Z277" s="132"/>
      <c r="AA277" s="132"/>
      <c r="AB277" s="132"/>
      <c r="AC277" s="132"/>
      <c r="AD277" s="132"/>
      <c r="AE277" s="132"/>
      <c r="AF277" s="132"/>
      <c r="AG277" s="132"/>
      <c r="AH277" s="132"/>
      <c r="AI277" s="132"/>
    </row>
    <row r="278" spans="2:35" ht="12.75">
      <c r="B278" s="132"/>
      <c r="C278" s="132"/>
      <c r="D278" s="132"/>
      <c r="E278" s="132"/>
      <c r="F278" s="132"/>
      <c r="G278" s="132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132"/>
      <c r="U278" s="132"/>
      <c r="V278" s="132"/>
      <c r="W278" s="132"/>
      <c r="X278" s="132"/>
      <c r="Y278" s="132"/>
      <c r="Z278" s="132"/>
      <c r="AA278" s="132"/>
      <c r="AB278" s="132"/>
      <c r="AC278" s="132"/>
      <c r="AD278" s="132"/>
      <c r="AE278" s="132"/>
      <c r="AF278" s="132"/>
      <c r="AG278" s="132"/>
      <c r="AH278" s="132"/>
      <c r="AI278" s="132"/>
    </row>
    <row r="279" spans="2:35" ht="12.75">
      <c r="B279" s="132"/>
      <c r="C279" s="132"/>
      <c r="D279" s="132"/>
      <c r="E279" s="132"/>
      <c r="F279" s="132"/>
      <c r="G279" s="132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32"/>
      <c r="T279" s="132"/>
      <c r="U279" s="132"/>
      <c r="V279" s="132"/>
      <c r="W279" s="132"/>
      <c r="X279" s="132"/>
      <c r="Y279" s="132"/>
      <c r="Z279" s="132"/>
      <c r="AA279" s="132"/>
      <c r="AB279" s="132"/>
      <c r="AC279" s="132"/>
      <c r="AD279" s="132"/>
      <c r="AE279" s="132"/>
      <c r="AF279" s="132"/>
      <c r="AG279" s="132"/>
      <c r="AH279" s="132"/>
      <c r="AI279" s="132"/>
    </row>
    <row r="280" spans="2:35" ht="12.75">
      <c r="B280" s="132"/>
      <c r="C280" s="132"/>
      <c r="D280" s="132"/>
      <c r="E280" s="132"/>
      <c r="F280" s="132"/>
      <c r="G280" s="132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132"/>
      <c r="U280" s="132"/>
      <c r="V280" s="132"/>
      <c r="W280" s="132"/>
      <c r="X280" s="132"/>
      <c r="Y280" s="132"/>
      <c r="Z280" s="132"/>
      <c r="AA280" s="132"/>
      <c r="AB280" s="132"/>
      <c r="AC280" s="132"/>
      <c r="AD280" s="132"/>
      <c r="AE280" s="132"/>
      <c r="AF280" s="132"/>
      <c r="AG280" s="132"/>
      <c r="AH280" s="132"/>
      <c r="AI280" s="132"/>
    </row>
    <row r="281" spans="2:35" ht="12.75">
      <c r="B281" s="132"/>
      <c r="C281" s="132"/>
      <c r="D281" s="132"/>
      <c r="E281" s="132"/>
      <c r="F281" s="132"/>
      <c r="G281" s="132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132"/>
      <c r="U281" s="132"/>
      <c r="V281" s="132"/>
      <c r="W281" s="132"/>
      <c r="X281" s="132"/>
      <c r="Y281" s="132"/>
      <c r="Z281" s="132"/>
      <c r="AA281" s="132"/>
      <c r="AB281" s="132"/>
      <c r="AC281" s="132"/>
      <c r="AD281" s="132"/>
      <c r="AE281" s="132"/>
      <c r="AF281" s="132"/>
      <c r="AG281" s="132"/>
      <c r="AH281" s="132"/>
      <c r="AI281" s="132"/>
    </row>
    <row r="282" spans="2:35" ht="12.75">
      <c r="B282" s="132"/>
      <c r="C282" s="132"/>
      <c r="D282" s="132"/>
      <c r="E282" s="132"/>
      <c r="F282" s="132"/>
      <c r="G282" s="132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132"/>
      <c r="U282" s="132"/>
      <c r="V282" s="132"/>
      <c r="W282" s="132"/>
      <c r="X282" s="132"/>
      <c r="Y282" s="132"/>
      <c r="Z282" s="132"/>
      <c r="AA282" s="132"/>
      <c r="AB282" s="132"/>
      <c r="AC282" s="132"/>
      <c r="AD282" s="132"/>
      <c r="AE282" s="132"/>
      <c r="AF282" s="132"/>
      <c r="AG282" s="132"/>
      <c r="AH282" s="132"/>
      <c r="AI282" s="132"/>
    </row>
    <row r="283" spans="2:35" ht="12.75">
      <c r="B283" s="132"/>
      <c r="C283" s="132"/>
      <c r="D283" s="132"/>
      <c r="E283" s="132"/>
      <c r="F283" s="132"/>
      <c r="G283" s="132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132"/>
      <c r="U283" s="132"/>
      <c r="V283" s="132"/>
      <c r="W283" s="132"/>
      <c r="X283" s="132"/>
      <c r="Y283" s="132"/>
      <c r="Z283" s="132"/>
      <c r="AA283" s="132"/>
      <c r="AB283" s="132"/>
      <c r="AC283" s="132"/>
      <c r="AD283" s="132"/>
      <c r="AE283" s="132"/>
      <c r="AF283" s="132"/>
      <c r="AG283" s="132"/>
      <c r="AH283" s="132"/>
      <c r="AI283" s="132"/>
    </row>
    <row r="284" spans="2:35" ht="12.75">
      <c r="B284" s="132"/>
      <c r="C284" s="132"/>
      <c r="D284" s="132"/>
      <c r="E284" s="132"/>
      <c r="F284" s="132"/>
      <c r="G284" s="132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32"/>
      <c r="T284" s="132"/>
      <c r="U284" s="132"/>
      <c r="V284" s="132"/>
      <c r="W284" s="132"/>
      <c r="X284" s="132"/>
      <c r="Y284" s="132"/>
      <c r="Z284" s="132"/>
      <c r="AA284" s="132"/>
      <c r="AB284" s="132"/>
      <c r="AC284" s="132"/>
      <c r="AD284" s="132"/>
      <c r="AE284" s="132"/>
      <c r="AF284" s="132"/>
      <c r="AG284" s="132"/>
      <c r="AH284" s="132"/>
      <c r="AI284" s="132"/>
    </row>
    <row r="285" spans="2:35" ht="12.75">
      <c r="B285" s="132"/>
      <c r="C285" s="132"/>
      <c r="D285" s="132"/>
      <c r="E285" s="132"/>
      <c r="F285" s="132"/>
      <c r="G285" s="132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132"/>
      <c r="U285" s="132"/>
      <c r="V285" s="132"/>
      <c r="W285" s="132"/>
      <c r="X285" s="132"/>
      <c r="Y285" s="132"/>
      <c r="Z285" s="132"/>
      <c r="AA285" s="132"/>
      <c r="AB285" s="132"/>
      <c r="AC285" s="132"/>
      <c r="AD285" s="132"/>
      <c r="AE285" s="132"/>
      <c r="AF285" s="132"/>
      <c r="AG285" s="132"/>
      <c r="AH285" s="132"/>
      <c r="AI285" s="132"/>
    </row>
    <row r="286" spans="2:35" ht="12.75">
      <c r="B286" s="132"/>
      <c r="C286" s="132"/>
      <c r="D286" s="132"/>
      <c r="E286" s="132"/>
      <c r="F286" s="132"/>
      <c r="G286" s="132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  <c r="R286" s="132"/>
      <c r="S286" s="132"/>
      <c r="T286" s="132"/>
      <c r="U286" s="132"/>
      <c r="V286" s="132"/>
      <c r="W286" s="132"/>
      <c r="X286" s="132"/>
      <c r="Y286" s="132"/>
      <c r="Z286" s="132"/>
      <c r="AA286" s="132"/>
      <c r="AB286" s="132"/>
      <c r="AC286" s="132"/>
      <c r="AD286" s="132"/>
      <c r="AE286" s="132"/>
      <c r="AF286" s="132"/>
      <c r="AG286" s="132"/>
      <c r="AH286" s="132"/>
      <c r="AI286" s="132"/>
    </row>
    <row r="287" spans="2:35" ht="12.75">
      <c r="B287" s="132"/>
      <c r="C287" s="132"/>
      <c r="D287" s="132"/>
      <c r="E287" s="132"/>
      <c r="F287" s="132"/>
      <c r="G287" s="132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32"/>
      <c r="T287" s="132"/>
      <c r="U287" s="132"/>
      <c r="V287" s="132"/>
      <c r="W287" s="132"/>
      <c r="X287" s="132"/>
      <c r="Y287" s="132"/>
      <c r="Z287" s="132"/>
      <c r="AA287" s="132"/>
      <c r="AB287" s="132"/>
      <c r="AC287" s="132"/>
      <c r="AD287" s="132"/>
      <c r="AE287" s="132"/>
      <c r="AF287" s="132"/>
      <c r="AG287" s="132"/>
      <c r="AH287" s="132"/>
      <c r="AI287" s="132"/>
    </row>
    <row r="288" spans="2:35" ht="12.75">
      <c r="B288" s="132"/>
      <c r="C288" s="132"/>
      <c r="D288" s="132"/>
      <c r="E288" s="132"/>
      <c r="F288" s="132"/>
      <c r="G288" s="132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32"/>
      <c r="T288" s="132"/>
      <c r="U288" s="132"/>
      <c r="V288" s="132"/>
      <c r="W288" s="132"/>
      <c r="X288" s="132"/>
      <c r="Y288" s="132"/>
      <c r="Z288" s="132"/>
      <c r="AA288" s="132"/>
      <c r="AB288" s="132"/>
      <c r="AC288" s="132"/>
      <c r="AD288" s="132"/>
      <c r="AE288" s="132"/>
      <c r="AF288" s="132"/>
      <c r="AG288" s="132"/>
      <c r="AH288" s="132"/>
      <c r="AI288" s="132"/>
    </row>
    <row r="289" spans="2:35" ht="12.75">
      <c r="B289" s="132"/>
      <c r="C289" s="132"/>
      <c r="D289" s="132"/>
      <c r="E289" s="132"/>
      <c r="F289" s="132"/>
      <c r="G289" s="132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132"/>
      <c r="U289" s="132"/>
      <c r="V289" s="132"/>
      <c r="W289" s="132"/>
      <c r="X289" s="132"/>
      <c r="Y289" s="132"/>
      <c r="Z289" s="132"/>
      <c r="AA289" s="132"/>
      <c r="AB289" s="132"/>
      <c r="AC289" s="132"/>
      <c r="AD289" s="132"/>
      <c r="AE289" s="132"/>
      <c r="AF289" s="132"/>
      <c r="AG289" s="132"/>
      <c r="AH289" s="132"/>
      <c r="AI289" s="132"/>
    </row>
    <row r="290" spans="2:35" ht="12.75">
      <c r="B290" s="132"/>
      <c r="C290" s="132"/>
      <c r="D290" s="132"/>
      <c r="E290" s="132"/>
      <c r="F290" s="132"/>
      <c r="G290" s="132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  <c r="R290" s="132"/>
      <c r="S290" s="132"/>
      <c r="T290" s="132"/>
      <c r="U290" s="132"/>
      <c r="V290" s="132"/>
      <c r="W290" s="132"/>
      <c r="X290" s="132"/>
      <c r="Y290" s="132"/>
      <c r="Z290" s="132"/>
      <c r="AA290" s="132"/>
      <c r="AB290" s="132"/>
      <c r="AC290" s="132"/>
      <c r="AD290" s="132"/>
      <c r="AE290" s="132"/>
      <c r="AF290" s="132"/>
      <c r="AG290" s="132"/>
      <c r="AH290" s="132"/>
      <c r="AI290" s="132"/>
    </row>
    <row r="291" spans="2:35" ht="12.75">
      <c r="B291" s="132"/>
      <c r="C291" s="132"/>
      <c r="D291" s="132"/>
      <c r="E291" s="132"/>
      <c r="F291" s="132"/>
      <c r="G291" s="132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32"/>
      <c r="T291" s="132"/>
      <c r="U291" s="132"/>
      <c r="V291" s="132"/>
      <c r="W291" s="132"/>
      <c r="X291" s="132"/>
      <c r="Y291" s="132"/>
      <c r="Z291" s="132"/>
      <c r="AA291" s="132"/>
      <c r="AB291" s="132"/>
      <c r="AC291" s="132"/>
      <c r="AD291" s="132"/>
      <c r="AE291" s="132"/>
      <c r="AF291" s="132"/>
      <c r="AG291" s="132"/>
      <c r="AH291" s="132"/>
      <c r="AI291" s="132"/>
    </row>
    <row r="292" spans="2:35" ht="12.75">
      <c r="B292" s="132"/>
      <c r="C292" s="132"/>
      <c r="D292" s="132"/>
      <c r="E292" s="132"/>
      <c r="F292" s="132"/>
      <c r="G292" s="132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32"/>
      <c r="T292" s="132"/>
      <c r="U292" s="132"/>
      <c r="V292" s="132"/>
      <c r="W292" s="132"/>
      <c r="X292" s="132"/>
      <c r="Y292" s="132"/>
      <c r="Z292" s="132"/>
      <c r="AA292" s="132"/>
      <c r="AB292" s="132"/>
      <c r="AC292" s="132"/>
      <c r="AD292" s="132"/>
      <c r="AE292" s="132"/>
      <c r="AF292" s="132"/>
      <c r="AG292" s="132"/>
      <c r="AH292" s="132"/>
      <c r="AI292" s="132"/>
    </row>
    <row r="293" spans="2:35" ht="12.75">
      <c r="B293" s="132"/>
      <c r="C293" s="132"/>
      <c r="D293" s="132"/>
      <c r="E293" s="132"/>
      <c r="F293" s="132"/>
      <c r="G293" s="132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/>
      <c r="S293" s="132"/>
      <c r="T293" s="132"/>
      <c r="U293" s="132"/>
      <c r="V293" s="132"/>
      <c r="W293" s="132"/>
      <c r="X293" s="132"/>
      <c r="Y293" s="132"/>
      <c r="Z293" s="132"/>
      <c r="AA293" s="132"/>
      <c r="AB293" s="132"/>
      <c r="AC293" s="132"/>
      <c r="AD293" s="132"/>
      <c r="AE293" s="132"/>
      <c r="AF293" s="132"/>
      <c r="AG293" s="132"/>
      <c r="AH293" s="132"/>
      <c r="AI293" s="132"/>
    </row>
    <row r="294" spans="2:35" ht="12.75">
      <c r="B294" s="132"/>
      <c r="C294" s="132"/>
      <c r="D294" s="132"/>
      <c r="E294" s="132"/>
      <c r="F294" s="132"/>
      <c r="G294" s="132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132"/>
      <c r="U294" s="132"/>
      <c r="V294" s="132"/>
      <c r="W294" s="132"/>
      <c r="X294" s="132"/>
      <c r="Y294" s="132"/>
      <c r="Z294" s="132"/>
      <c r="AA294" s="132"/>
      <c r="AB294" s="132"/>
      <c r="AC294" s="132"/>
      <c r="AD294" s="132"/>
      <c r="AE294" s="132"/>
      <c r="AF294" s="132"/>
      <c r="AG294" s="132"/>
      <c r="AH294" s="132"/>
      <c r="AI294" s="132"/>
    </row>
    <row r="295" spans="2:35" ht="12.75">
      <c r="B295" s="132"/>
      <c r="C295" s="132"/>
      <c r="D295" s="132"/>
      <c r="E295" s="132"/>
      <c r="F295" s="132"/>
      <c r="G295" s="132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132"/>
      <c r="U295" s="132"/>
      <c r="V295" s="132"/>
      <c r="W295" s="132"/>
      <c r="X295" s="132"/>
      <c r="Y295" s="132"/>
      <c r="Z295" s="132"/>
      <c r="AA295" s="132"/>
      <c r="AB295" s="132"/>
      <c r="AC295" s="132"/>
      <c r="AD295" s="132"/>
      <c r="AE295" s="132"/>
      <c r="AF295" s="132"/>
      <c r="AG295" s="132"/>
      <c r="AH295" s="132"/>
      <c r="AI295" s="132"/>
    </row>
    <row r="296" spans="2:35" ht="12.75">
      <c r="B296" s="132"/>
      <c r="C296" s="132"/>
      <c r="D296" s="132"/>
      <c r="E296" s="132"/>
      <c r="F296" s="132"/>
      <c r="G296" s="132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132"/>
      <c r="U296" s="132"/>
      <c r="V296" s="132"/>
      <c r="W296" s="132"/>
      <c r="X296" s="132"/>
      <c r="Y296" s="132"/>
      <c r="Z296" s="132"/>
      <c r="AA296" s="132"/>
      <c r="AB296" s="132"/>
      <c r="AC296" s="132"/>
      <c r="AD296" s="132"/>
      <c r="AE296" s="132"/>
      <c r="AF296" s="132"/>
      <c r="AG296" s="132"/>
      <c r="AH296" s="132"/>
      <c r="AI296" s="132"/>
    </row>
    <row r="297" spans="2:35" ht="12.75">
      <c r="B297" s="132"/>
      <c r="C297" s="132"/>
      <c r="D297" s="132"/>
      <c r="E297" s="132"/>
      <c r="F297" s="132"/>
      <c r="G297" s="132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132"/>
      <c r="U297" s="132"/>
      <c r="V297" s="132"/>
      <c r="W297" s="132"/>
      <c r="X297" s="132"/>
      <c r="Y297" s="132"/>
      <c r="Z297" s="132"/>
      <c r="AA297" s="132"/>
      <c r="AB297" s="132"/>
      <c r="AC297" s="132"/>
      <c r="AD297" s="132"/>
      <c r="AE297" s="132"/>
      <c r="AF297" s="132"/>
      <c r="AG297" s="132"/>
      <c r="AH297" s="132"/>
      <c r="AI297" s="132"/>
    </row>
    <row r="298" spans="2:35" ht="12.75">
      <c r="B298" s="132"/>
      <c r="C298" s="132"/>
      <c r="D298" s="132"/>
      <c r="E298" s="132"/>
      <c r="F298" s="132"/>
      <c r="G298" s="132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132"/>
      <c r="U298" s="132"/>
      <c r="V298" s="132"/>
      <c r="W298" s="132"/>
      <c r="X298" s="132"/>
      <c r="Y298" s="132"/>
      <c r="Z298" s="132"/>
      <c r="AA298" s="132"/>
      <c r="AB298" s="132"/>
      <c r="AC298" s="132"/>
      <c r="AD298" s="132"/>
      <c r="AE298" s="132"/>
      <c r="AF298" s="132"/>
      <c r="AG298" s="132"/>
      <c r="AH298" s="132"/>
      <c r="AI298" s="132"/>
    </row>
    <row r="299" spans="2:35" ht="12.75">
      <c r="B299" s="132"/>
      <c r="C299" s="132"/>
      <c r="D299" s="132"/>
      <c r="E299" s="132"/>
      <c r="F299" s="132"/>
      <c r="G299" s="132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132"/>
      <c r="U299" s="132"/>
      <c r="V299" s="132"/>
      <c r="W299" s="132"/>
      <c r="X299" s="132"/>
      <c r="Y299" s="132"/>
      <c r="Z299" s="132"/>
      <c r="AA299" s="132"/>
      <c r="AB299" s="132"/>
      <c r="AC299" s="132"/>
      <c r="AD299" s="132"/>
      <c r="AE299" s="132"/>
      <c r="AF299" s="132"/>
      <c r="AG299" s="132"/>
      <c r="AH299" s="132"/>
      <c r="AI299" s="132"/>
    </row>
    <row r="300" spans="2:35" ht="12.75">
      <c r="B300" s="132"/>
      <c r="C300" s="132"/>
      <c r="D300" s="132"/>
      <c r="E300" s="132"/>
      <c r="F300" s="132"/>
      <c r="G300" s="132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132"/>
      <c r="U300" s="132"/>
      <c r="V300" s="132"/>
      <c r="W300" s="132"/>
      <c r="X300" s="132"/>
      <c r="Y300" s="132"/>
      <c r="Z300" s="132"/>
      <c r="AA300" s="132"/>
      <c r="AB300" s="132"/>
      <c r="AC300" s="132"/>
      <c r="AD300" s="132"/>
      <c r="AE300" s="132"/>
      <c r="AF300" s="132"/>
      <c r="AG300" s="132"/>
      <c r="AH300" s="132"/>
      <c r="AI300" s="132"/>
    </row>
    <row r="301" spans="2:35" ht="12.75">
      <c r="B301" s="132"/>
      <c r="C301" s="132"/>
      <c r="D301" s="132"/>
      <c r="E301" s="132"/>
      <c r="F301" s="132"/>
      <c r="G301" s="132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132"/>
      <c r="U301" s="132"/>
      <c r="V301" s="132"/>
      <c r="W301" s="132"/>
      <c r="X301" s="132"/>
      <c r="Y301" s="132"/>
      <c r="Z301" s="132"/>
      <c r="AA301" s="132"/>
      <c r="AB301" s="132"/>
      <c r="AC301" s="132"/>
      <c r="AD301" s="132"/>
      <c r="AE301" s="132"/>
      <c r="AF301" s="132"/>
      <c r="AG301" s="132"/>
      <c r="AH301" s="132"/>
      <c r="AI301" s="132"/>
    </row>
    <row r="302" spans="2:35" ht="12.75">
      <c r="B302" s="132"/>
      <c r="C302" s="132"/>
      <c r="D302" s="132"/>
      <c r="E302" s="132"/>
      <c r="F302" s="132"/>
      <c r="G302" s="132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132"/>
      <c r="U302" s="132"/>
      <c r="V302" s="132"/>
      <c r="W302" s="132"/>
      <c r="X302" s="132"/>
      <c r="Y302" s="132"/>
      <c r="Z302" s="132"/>
      <c r="AA302" s="132"/>
      <c r="AB302" s="132"/>
      <c r="AC302" s="132"/>
      <c r="AD302" s="132"/>
      <c r="AE302" s="132"/>
      <c r="AF302" s="132"/>
      <c r="AG302" s="132"/>
      <c r="AH302" s="132"/>
      <c r="AI302" s="132"/>
    </row>
    <row r="303" spans="2:35" ht="12.75">
      <c r="B303" s="132"/>
      <c r="C303" s="132"/>
      <c r="D303" s="132"/>
      <c r="E303" s="132"/>
      <c r="F303" s="132"/>
      <c r="G303" s="132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132"/>
      <c r="U303" s="132"/>
      <c r="V303" s="132"/>
      <c r="W303" s="132"/>
      <c r="X303" s="132"/>
      <c r="Y303" s="132"/>
      <c r="Z303" s="132"/>
      <c r="AA303" s="132"/>
      <c r="AB303" s="132"/>
      <c r="AC303" s="132"/>
      <c r="AD303" s="132"/>
      <c r="AE303" s="132"/>
      <c r="AF303" s="132"/>
      <c r="AG303" s="132"/>
      <c r="AH303" s="132"/>
      <c r="AI303" s="132"/>
    </row>
    <row r="304" spans="2:35" ht="12.75">
      <c r="B304" s="132"/>
      <c r="C304" s="132"/>
      <c r="D304" s="132"/>
      <c r="E304" s="132"/>
      <c r="F304" s="132"/>
      <c r="G304" s="132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132"/>
      <c r="U304" s="132"/>
      <c r="V304" s="132"/>
      <c r="W304" s="132"/>
      <c r="X304" s="132"/>
      <c r="Y304" s="132"/>
      <c r="Z304" s="132"/>
      <c r="AA304" s="132"/>
      <c r="AB304" s="132"/>
      <c r="AC304" s="132"/>
      <c r="AD304" s="132"/>
      <c r="AE304" s="132"/>
      <c r="AF304" s="132"/>
      <c r="AG304" s="132"/>
      <c r="AH304" s="132"/>
      <c r="AI304" s="132"/>
    </row>
    <row r="305" spans="2:35" ht="12.75">
      <c r="B305" s="132"/>
      <c r="C305" s="132"/>
      <c r="D305" s="132"/>
      <c r="E305" s="132"/>
      <c r="F305" s="132"/>
      <c r="G305" s="132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132"/>
      <c r="U305" s="132"/>
      <c r="V305" s="132"/>
      <c r="W305" s="132"/>
      <c r="X305" s="132"/>
      <c r="Y305" s="132"/>
      <c r="Z305" s="132"/>
      <c r="AA305" s="132"/>
      <c r="AB305" s="132"/>
      <c r="AC305" s="132"/>
      <c r="AD305" s="132"/>
      <c r="AE305" s="132"/>
      <c r="AF305" s="132"/>
      <c r="AG305" s="132"/>
      <c r="AH305" s="132"/>
      <c r="AI305" s="132"/>
    </row>
    <row r="306" spans="2:35" ht="12.75">
      <c r="B306" s="132"/>
      <c r="C306" s="132"/>
      <c r="D306" s="132"/>
      <c r="E306" s="132"/>
      <c r="F306" s="132"/>
      <c r="G306" s="132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132"/>
      <c r="U306" s="132"/>
      <c r="V306" s="132"/>
      <c r="W306" s="132"/>
      <c r="X306" s="132"/>
      <c r="Y306" s="132"/>
      <c r="Z306" s="132"/>
      <c r="AA306" s="132"/>
      <c r="AB306" s="132"/>
      <c r="AC306" s="132"/>
      <c r="AD306" s="132"/>
      <c r="AE306" s="132"/>
      <c r="AF306" s="132"/>
      <c r="AG306" s="132"/>
      <c r="AH306" s="132"/>
      <c r="AI306" s="132"/>
    </row>
    <row r="307" spans="2:35" ht="12.75">
      <c r="B307" s="132"/>
      <c r="C307" s="132"/>
      <c r="D307" s="132"/>
      <c r="E307" s="132"/>
      <c r="F307" s="132"/>
      <c r="G307" s="132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132"/>
      <c r="U307" s="132"/>
      <c r="V307" s="132"/>
      <c r="W307" s="132"/>
      <c r="X307" s="132"/>
      <c r="Y307" s="132"/>
      <c r="Z307" s="132"/>
      <c r="AA307" s="132"/>
      <c r="AB307" s="132"/>
      <c r="AC307" s="132"/>
      <c r="AD307" s="132"/>
      <c r="AE307" s="132"/>
      <c r="AF307" s="132"/>
      <c r="AG307" s="132"/>
      <c r="AH307" s="132"/>
      <c r="AI307" s="132"/>
    </row>
    <row r="308" spans="2:35" ht="12.75">
      <c r="B308" s="132"/>
      <c r="C308" s="132"/>
      <c r="D308" s="132"/>
      <c r="E308" s="132"/>
      <c r="F308" s="132"/>
      <c r="G308" s="132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132"/>
      <c r="U308" s="132"/>
      <c r="V308" s="132"/>
      <c r="W308" s="132"/>
      <c r="X308" s="132"/>
      <c r="Y308" s="132"/>
      <c r="Z308" s="132"/>
      <c r="AA308" s="132"/>
      <c r="AB308" s="132"/>
      <c r="AC308" s="132"/>
      <c r="AD308" s="132"/>
      <c r="AE308" s="132"/>
      <c r="AF308" s="132"/>
      <c r="AG308" s="132"/>
      <c r="AH308" s="132"/>
      <c r="AI308" s="132"/>
    </row>
    <row r="309" spans="2:35" ht="12.75">
      <c r="B309" s="132"/>
      <c r="C309" s="132"/>
      <c r="D309" s="132"/>
      <c r="E309" s="132"/>
      <c r="F309" s="132"/>
      <c r="G309" s="132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132"/>
      <c r="U309" s="132"/>
      <c r="V309" s="132"/>
      <c r="W309" s="132"/>
      <c r="X309" s="132"/>
      <c r="Y309" s="132"/>
      <c r="Z309" s="132"/>
      <c r="AA309" s="132"/>
      <c r="AB309" s="132"/>
      <c r="AC309" s="132"/>
      <c r="AD309" s="132"/>
      <c r="AE309" s="132"/>
      <c r="AF309" s="132"/>
      <c r="AG309" s="132"/>
      <c r="AH309" s="132"/>
      <c r="AI309" s="132"/>
    </row>
    <row r="310" spans="2:35" ht="12.75">
      <c r="B310" s="132"/>
      <c r="C310" s="132"/>
      <c r="D310" s="132"/>
      <c r="E310" s="132"/>
      <c r="F310" s="132"/>
      <c r="G310" s="132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32"/>
      <c r="T310" s="132"/>
      <c r="U310" s="132"/>
      <c r="V310" s="132"/>
      <c r="W310" s="132"/>
      <c r="X310" s="132"/>
      <c r="Y310" s="132"/>
      <c r="Z310" s="132"/>
      <c r="AA310" s="132"/>
      <c r="AB310" s="132"/>
      <c r="AC310" s="132"/>
      <c r="AD310" s="132"/>
      <c r="AE310" s="132"/>
      <c r="AF310" s="132"/>
      <c r="AG310" s="132"/>
      <c r="AH310" s="132"/>
      <c r="AI310" s="132"/>
    </row>
    <row r="311" spans="2:35" ht="12.75">
      <c r="B311" s="132"/>
      <c r="C311" s="132"/>
      <c r="D311" s="132"/>
      <c r="E311" s="132"/>
      <c r="F311" s="132"/>
      <c r="G311" s="132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32"/>
      <c r="T311" s="132"/>
      <c r="U311" s="132"/>
      <c r="V311" s="132"/>
      <c r="W311" s="132"/>
      <c r="X311" s="132"/>
      <c r="Y311" s="132"/>
      <c r="Z311" s="132"/>
      <c r="AA311" s="132"/>
      <c r="AB311" s="132"/>
      <c r="AC311" s="132"/>
      <c r="AD311" s="132"/>
      <c r="AE311" s="132"/>
      <c r="AF311" s="132"/>
      <c r="AG311" s="132"/>
      <c r="AH311" s="132"/>
      <c r="AI311" s="132"/>
    </row>
    <row r="312" spans="2:35" ht="12.75">
      <c r="B312" s="132"/>
      <c r="C312" s="132"/>
      <c r="D312" s="132"/>
      <c r="E312" s="132"/>
      <c r="F312" s="132"/>
      <c r="G312" s="132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32"/>
      <c r="T312" s="132"/>
      <c r="U312" s="132"/>
      <c r="V312" s="132"/>
      <c r="W312" s="132"/>
      <c r="X312" s="132"/>
      <c r="Y312" s="132"/>
      <c r="Z312" s="132"/>
      <c r="AA312" s="132"/>
      <c r="AB312" s="132"/>
      <c r="AC312" s="132"/>
      <c r="AD312" s="132"/>
      <c r="AE312" s="132"/>
      <c r="AF312" s="132"/>
      <c r="AG312" s="132"/>
      <c r="AH312" s="132"/>
      <c r="AI312" s="132"/>
    </row>
    <row r="313" spans="2:35" ht="12.75">
      <c r="B313" s="132"/>
      <c r="C313" s="132"/>
      <c r="D313" s="132"/>
      <c r="E313" s="132"/>
      <c r="F313" s="132"/>
      <c r="G313" s="132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132"/>
      <c r="U313" s="132"/>
      <c r="V313" s="132"/>
      <c r="W313" s="132"/>
      <c r="X313" s="132"/>
      <c r="Y313" s="132"/>
      <c r="Z313" s="132"/>
      <c r="AA313" s="132"/>
      <c r="AB313" s="132"/>
      <c r="AC313" s="132"/>
      <c r="AD313" s="132"/>
      <c r="AE313" s="132"/>
      <c r="AF313" s="132"/>
      <c r="AG313" s="132"/>
      <c r="AH313" s="132"/>
      <c r="AI313" s="132"/>
    </row>
    <row r="314" spans="2:35" ht="12.75">
      <c r="B314" s="132"/>
      <c r="C314" s="132"/>
      <c r="D314" s="132"/>
      <c r="E314" s="132"/>
      <c r="F314" s="132"/>
      <c r="G314" s="132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132"/>
      <c r="U314" s="132"/>
      <c r="V314" s="132"/>
      <c r="W314" s="132"/>
      <c r="X314" s="132"/>
      <c r="Y314" s="132"/>
      <c r="Z314" s="132"/>
      <c r="AA314" s="132"/>
      <c r="AB314" s="132"/>
      <c r="AC314" s="132"/>
      <c r="AD314" s="132"/>
      <c r="AE314" s="132"/>
      <c r="AF314" s="132"/>
      <c r="AG314" s="132"/>
      <c r="AH314" s="132"/>
      <c r="AI314" s="132"/>
    </row>
    <row r="315" spans="2:35" ht="12.75">
      <c r="B315" s="132"/>
      <c r="C315" s="132"/>
      <c r="D315" s="132"/>
      <c r="E315" s="132"/>
      <c r="F315" s="132"/>
      <c r="G315" s="132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132"/>
      <c r="U315" s="132"/>
      <c r="V315" s="132"/>
      <c r="W315" s="132"/>
      <c r="X315" s="132"/>
      <c r="Y315" s="132"/>
      <c r="Z315" s="132"/>
      <c r="AA315" s="132"/>
      <c r="AB315" s="132"/>
      <c r="AC315" s="132"/>
      <c r="AD315" s="132"/>
      <c r="AE315" s="132"/>
      <c r="AF315" s="132"/>
      <c r="AG315" s="132"/>
      <c r="AH315" s="132"/>
      <c r="AI315" s="132"/>
    </row>
    <row r="316" spans="2:35" ht="12.75">
      <c r="B316" s="132"/>
      <c r="C316" s="132"/>
      <c r="D316" s="132"/>
      <c r="E316" s="132"/>
      <c r="F316" s="132"/>
      <c r="G316" s="132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132"/>
      <c r="U316" s="132"/>
      <c r="V316" s="132"/>
      <c r="W316" s="132"/>
      <c r="X316" s="132"/>
      <c r="Y316" s="132"/>
      <c r="Z316" s="132"/>
      <c r="AA316" s="132"/>
      <c r="AB316" s="132"/>
      <c r="AC316" s="132"/>
      <c r="AD316" s="132"/>
      <c r="AE316" s="132"/>
      <c r="AF316" s="132"/>
      <c r="AG316" s="132"/>
      <c r="AH316" s="132"/>
      <c r="AI316" s="132"/>
    </row>
    <row r="317" spans="2:35" ht="12.75">
      <c r="B317" s="132"/>
      <c r="C317" s="132"/>
      <c r="D317" s="132"/>
      <c r="E317" s="132"/>
      <c r="F317" s="132"/>
      <c r="G317" s="132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132"/>
      <c r="U317" s="132"/>
      <c r="V317" s="132"/>
      <c r="W317" s="132"/>
      <c r="X317" s="132"/>
      <c r="Y317" s="132"/>
      <c r="Z317" s="132"/>
      <c r="AA317" s="132"/>
      <c r="AB317" s="132"/>
      <c r="AC317" s="132"/>
      <c r="AD317" s="132"/>
      <c r="AE317" s="132"/>
      <c r="AF317" s="132"/>
      <c r="AG317" s="132"/>
      <c r="AH317" s="132"/>
      <c r="AI317" s="132"/>
    </row>
    <row r="318" spans="2:35" ht="12.75">
      <c r="B318" s="132"/>
      <c r="C318" s="132"/>
      <c r="D318" s="132"/>
      <c r="E318" s="132"/>
      <c r="F318" s="132"/>
      <c r="G318" s="132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132"/>
      <c r="U318" s="132"/>
      <c r="V318" s="132"/>
      <c r="W318" s="132"/>
      <c r="X318" s="132"/>
      <c r="Y318" s="132"/>
      <c r="Z318" s="132"/>
      <c r="AA318" s="132"/>
      <c r="AB318" s="132"/>
      <c r="AC318" s="132"/>
      <c r="AD318" s="132"/>
      <c r="AE318" s="132"/>
      <c r="AF318" s="132"/>
      <c r="AG318" s="132"/>
      <c r="AH318" s="132"/>
      <c r="AI318" s="132"/>
    </row>
    <row r="319" spans="2:35" ht="12.75">
      <c r="B319" s="132"/>
      <c r="C319" s="132"/>
      <c r="D319" s="132"/>
      <c r="E319" s="132"/>
      <c r="F319" s="132"/>
      <c r="G319" s="132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  <c r="S319" s="132"/>
      <c r="T319" s="132"/>
      <c r="U319" s="132"/>
      <c r="V319" s="132"/>
      <c r="W319" s="132"/>
      <c r="X319" s="132"/>
      <c r="Y319" s="132"/>
      <c r="Z319" s="132"/>
      <c r="AA319" s="132"/>
      <c r="AB319" s="132"/>
      <c r="AC319" s="132"/>
      <c r="AD319" s="132"/>
      <c r="AE319" s="132"/>
      <c r="AF319" s="132"/>
      <c r="AG319" s="132"/>
      <c r="AH319" s="132"/>
      <c r="AI319" s="132"/>
    </row>
    <row r="320" spans="2:35" ht="12.75">
      <c r="B320" s="132"/>
      <c r="C320" s="132"/>
      <c r="D320" s="132"/>
      <c r="E320" s="132"/>
      <c r="F320" s="132"/>
      <c r="G320" s="132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132"/>
      <c r="U320" s="132"/>
      <c r="V320" s="132"/>
      <c r="W320" s="132"/>
      <c r="X320" s="132"/>
      <c r="Y320" s="132"/>
      <c r="Z320" s="132"/>
      <c r="AA320" s="132"/>
      <c r="AB320" s="132"/>
      <c r="AC320" s="132"/>
      <c r="AD320" s="132"/>
      <c r="AE320" s="132"/>
      <c r="AF320" s="132"/>
      <c r="AG320" s="132"/>
      <c r="AH320" s="132"/>
      <c r="AI320" s="132"/>
    </row>
    <row r="321" spans="2:35" ht="12.75">
      <c r="B321" s="132"/>
      <c r="C321" s="132"/>
      <c r="D321" s="132"/>
      <c r="E321" s="132"/>
      <c r="F321" s="132"/>
      <c r="G321" s="132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132"/>
      <c r="U321" s="132"/>
      <c r="V321" s="132"/>
      <c r="W321" s="132"/>
      <c r="X321" s="132"/>
      <c r="Y321" s="132"/>
      <c r="Z321" s="132"/>
      <c r="AA321" s="132"/>
      <c r="AB321" s="132"/>
      <c r="AC321" s="132"/>
      <c r="AD321" s="132"/>
      <c r="AE321" s="132"/>
      <c r="AF321" s="132"/>
      <c r="AG321" s="132"/>
      <c r="AH321" s="132"/>
      <c r="AI321" s="132"/>
    </row>
    <row r="322" spans="2:35" ht="12.75">
      <c r="B322" s="132"/>
      <c r="C322" s="132"/>
      <c r="D322" s="132"/>
      <c r="E322" s="132"/>
      <c r="F322" s="132"/>
      <c r="G322" s="132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32"/>
      <c r="T322" s="132"/>
      <c r="U322" s="132"/>
      <c r="V322" s="132"/>
      <c r="W322" s="132"/>
      <c r="X322" s="132"/>
      <c r="Y322" s="132"/>
      <c r="Z322" s="132"/>
      <c r="AA322" s="132"/>
      <c r="AB322" s="132"/>
      <c r="AC322" s="132"/>
      <c r="AD322" s="132"/>
      <c r="AE322" s="132"/>
      <c r="AF322" s="132"/>
      <c r="AG322" s="132"/>
      <c r="AH322" s="132"/>
      <c r="AI322" s="132"/>
    </row>
    <row r="323" spans="2:35" ht="12.75">
      <c r="B323" s="132"/>
      <c r="C323" s="132"/>
      <c r="D323" s="132"/>
      <c r="E323" s="132"/>
      <c r="F323" s="132"/>
      <c r="G323" s="132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132"/>
      <c r="U323" s="132"/>
      <c r="V323" s="132"/>
      <c r="W323" s="132"/>
      <c r="X323" s="132"/>
      <c r="Y323" s="132"/>
      <c r="Z323" s="132"/>
      <c r="AA323" s="132"/>
      <c r="AB323" s="132"/>
      <c r="AC323" s="132"/>
      <c r="AD323" s="132"/>
      <c r="AE323" s="132"/>
      <c r="AF323" s="132"/>
      <c r="AG323" s="132"/>
      <c r="AH323" s="132"/>
      <c r="AI323" s="132"/>
    </row>
  </sheetData>
  <sheetProtection sheet="1" objects="1" scenarios="1" selectLockedCells="1"/>
  <mergeCells count="261">
    <mergeCell ref="A1:V1"/>
    <mergeCell ref="T13:T14"/>
    <mergeCell ref="B105:K105"/>
    <mergeCell ref="B85:C85"/>
    <mergeCell ref="B93:F93"/>
    <mergeCell ref="B114:K114"/>
    <mergeCell ref="B115:K115"/>
    <mergeCell ref="B106:K106"/>
    <mergeCell ref="B107:K107"/>
    <mergeCell ref="C109:K109"/>
    <mergeCell ref="B110:K110"/>
    <mergeCell ref="B111:K111"/>
    <mergeCell ref="B112:K112"/>
    <mergeCell ref="B113:K113"/>
    <mergeCell ref="B95:K95"/>
    <mergeCell ref="B96:K96"/>
    <mergeCell ref="T21:T22"/>
    <mergeCell ref="M104:N104"/>
    <mergeCell ref="B102:K102"/>
    <mergeCell ref="B103:K103"/>
    <mergeCell ref="B104:K104"/>
    <mergeCell ref="I66:I67"/>
    <mergeCell ref="J66:K67"/>
    <mergeCell ref="M57:M59"/>
    <mergeCell ref="X11:AD13"/>
    <mergeCell ref="P11:P12"/>
    <mergeCell ref="Q11:Q12"/>
    <mergeCell ref="N68:Q69"/>
    <mergeCell ref="N66:O67"/>
    <mergeCell ref="P66:Q67"/>
    <mergeCell ref="N11:N12"/>
    <mergeCell ref="O11:O12"/>
    <mergeCell ref="N29:O29"/>
    <mergeCell ref="P29:Q29"/>
    <mergeCell ref="S27:V28"/>
    <mergeCell ref="U29:V29"/>
    <mergeCell ref="S61:S62"/>
    <mergeCell ref="V61:V62"/>
    <mergeCell ref="S19:V20"/>
    <mergeCell ref="T61:T62"/>
    <mergeCell ref="U61:U62"/>
    <mergeCell ref="S57:S58"/>
    <mergeCell ref="T57:T58"/>
    <mergeCell ref="P30:Q31"/>
    <mergeCell ref="R11:R12"/>
    <mergeCell ref="U17:U18"/>
    <mergeCell ref="S23:V24"/>
    <mergeCell ref="X20:AD21"/>
    <mergeCell ref="M25:M27"/>
    <mergeCell ref="M61:M63"/>
    <mergeCell ref="M95:N95"/>
    <mergeCell ref="X14:AD15"/>
    <mergeCell ref="U66:V67"/>
    <mergeCell ref="B97:K97"/>
    <mergeCell ref="B98:K98"/>
    <mergeCell ref="B71:V72"/>
    <mergeCell ref="T68:T69"/>
    <mergeCell ref="R68:R69"/>
    <mergeCell ref="M82:M84"/>
    <mergeCell ref="D85:K85"/>
    <mergeCell ref="B86:K86"/>
    <mergeCell ref="B87:K87"/>
    <mergeCell ref="B88:K88"/>
    <mergeCell ref="M47:M48"/>
    <mergeCell ref="M53:M55"/>
    <mergeCell ref="U47:U48"/>
    <mergeCell ref="V47:V48"/>
    <mergeCell ref="B25:B27"/>
    <mergeCell ref="B89:K89"/>
    <mergeCell ref="B90:K90"/>
    <mergeCell ref="O90:T91"/>
    <mergeCell ref="H13:H14"/>
    <mergeCell ref="B99:K99"/>
    <mergeCell ref="X16:AD17"/>
    <mergeCell ref="U13:U14"/>
    <mergeCell ref="V13:V14"/>
    <mergeCell ref="S15:V16"/>
    <mergeCell ref="S17:S18"/>
    <mergeCell ref="T17:T18"/>
    <mergeCell ref="V17:V18"/>
    <mergeCell ref="S68:S69"/>
    <mergeCell ref="R66:R67"/>
    <mergeCell ref="V21:V22"/>
    <mergeCell ref="C76:I76"/>
    <mergeCell ref="J76:K76"/>
    <mergeCell ref="H66:H67"/>
    <mergeCell ref="H68:H69"/>
    <mergeCell ref="I68:I69"/>
    <mergeCell ref="S55:V56"/>
    <mergeCell ref="N82:O84"/>
    <mergeCell ref="R82:U84"/>
    <mergeCell ref="P82:Q84"/>
    <mergeCell ref="Q87:T88"/>
    <mergeCell ref="O87:P88"/>
    <mergeCell ref="H32:H33"/>
    <mergeCell ref="N32:Q33"/>
    <mergeCell ref="M11:M12"/>
    <mergeCell ref="M49:M51"/>
    <mergeCell ref="K53:K54"/>
    <mergeCell ref="S30:S31"/>
    <mergeCell ref="U57:U58"/>
    <mergeCell ref="S66:S67"/>
    <mergeCell ref="S63:V64"/>
    <mergeCell ref="S59:V60"/>
    <mergeCell ref="T66:T67"/>
    <mergeCell ref="N65:O65"/>
    <mergeCell ref="P65:Q65"/>
    <mergeCell ref="U65:V65"/>
    <mergeCell ref="R32:R33"/>
    <mergeCell ref="N30:O31"/>
    <mergeCell ref="P47:P48"/>
    <mergeCell ref="Q47:Q48"/>
    <mergeCell ref="R47:R48"/>
    <mergeCell ref="S51:V52"/>
    <mergeCell ref="S53:S54"/>
    <mergeCell ref="U49:U50"/>
    <mergeCell ref="V49:V50"/>
    <mergeCell ref="V53:V54"/>
    <mergeCell ref="S49:S50"/>
    <mergeCell ref="T49:T50"/>
    <mergeCell ref="D11:D12"/>
    <mergeCell ref="F11:F12"/>
    <mergeCell ref="G11:G12"/>
    <mergeCell ref="C65:D65"/>
    <mergeCell ref="E65:F65"/>
    <mergeCell ref="J65:K65"/>
    <mergeCell ref="H61:H62"/>
    <mergeCell ref="I61:I62"/>
    <mergeCell ref="J61:J62"/>
    <mergeCell ref="K61:K62"/>
    <mergeCell ref="E11:E12"/>
    <mergeCell ref="H49:H50"/>
    <mergeCell ref="H51:K52"/>
    <mergeCell ref="I49:I50"/>
    <mergeCell ref="J49:J50"/>
    <mergeCell ref="K49:K50"/>
    <mergeCell ref="H53:H54"/>
    <mergeCell ref="I53:I54"/>
    <mergeCell ref="I57:I58"/>
    <mergeCell ref="H59:K60"/>
    <mergeCell ref="C30:D31"/>
    <mergeCell ref="E30:F31"/>
    <mergeCell ref="J29:K29"/>
    <mergeCell ref="J30:K31"/>
    <mergeCell ref="C11:C12"/>
    <mergeCell ref="S5:V5"/>
    <mergeCell ref="B10:K10"/>
    <mergeCell ref="M10:V10"/>
    <mergeCell ref="C29:D29"/>
    <mergeCell ref="S25:S26"/>
    <mergeCell ref="T25:T26"/>
    <mergeCell ref="U25:U26"/>
    <mergeCell ref="V25:V26"/>
    <mergeCell ref="H27:K28"/>
    <mergeCell ref="B13:B15"/>
    <mergeCell ref="K17:K18"/>
    <mergeCell ref="M17:M19"/>
    <mergeCell ref="H23:K24"/>
    <mergeCell ref="M21:M23"/>
    <mergeCell ref="B17:B19"/>
    <mergeCell ref="H11:H12"/>
    <mergeCell ref="I11:I12"/>
    <mergeCell ref="J11:J12"/>
    <mergeCell ref="K11:K12"/>
    <mergeCell ref="K21:K22"/>
    <mergeCell ref="H19:K20"/>
    <mergeCell ref="K13:K14"/>
    <mergeCell ref="H15:K16"/>
    <mergeCell ref="I13:I14"/>
    <mergeCell ref="J13:J14"/>
    <mergeCell ref="C75:I75"/>
    <mergeCell ref="C66:D67"/>
    <mergeCell ref="E66:F67"/>
    <mergeCell ref="G66:G67"/>
    <mergeCell ref="B47:B48"/>
    <mergeCell ref="C32:F33"/>
    <mergeCell ref="G32:G33"/>
    <mergeCell ref="B57:B59"/>
    <mergeCell ref="C47:C48"/>
    <mergeCell ref="D47:D48"/>
    <mergeCell ref="E47:E48"/>
    <mergeCell ref="F47:F48"/>
    <mergeCell ref="B49:B51"/>
    <mergeCell ref="B53:B55"/>
    <mergeCell ref="J21:J22"/>
    <mergeCell ref="H17:H18"/>
    <mergeCell ref="I17:I18"/>
    <mergeCell ref="H30:H31"/>
    <mergeCell ref="I30:I31"/>
    <mergeCell ref="B91:K91"/>
    <mergeCell ref="E80:I80"/>
    <mergeCell ref="K25:K26"/>
    <mergeCell ref="S21:S22"/>
    <mergeCell ref="I21:I22"/>
    <mergeCell ref="V57:V58"/>
    <mergeCell ref="N47:N48"/>
    <mergeCell ref="T53:T54"/>
    <mergeCell ref="O47:O48"/>
    <mergeCell ref="H55:K56"/>
    <mergeCell ref="J57:J58"/>
    <mergeCell ref="K57:K58"/>
    <mergeCell ref="J53:J54"/>
    <mergeCell ref="B35:V36"/>
    <mergeCell ref="S47:S48"/>
    <mergeCell ref="T47:T48"/>
    <mergeCell ref="M46:V46"/>
    <mergeCell ref="B46:K46"/>
    <mergeCell ref="G30:G31"/>
    <mergeCell ref="E29:F29"/>
    <mergeCell ref="G47:G48"/>
    <mergeCell ref="C80:D80"/>
    <mergeCell ref="U21:U22"/>
    <mergeCell ref="U53:U54"/>
    <mergeCell ref="H3:V3"/>
    <mergeCell ref="B3:F3"/>
    <mergeCell ref="B39:F39"/>
    <mergeCell ref="H39:V39"/>
    <mergeCell ref="S41:V41"/>
    <mergeCell ref="S11:S12"/>
    <mergeCell ref="T11:T12"/>
    <mergeCell ref="U11:U12"/>
    <mergeCell ref="V11:V12"/>
    <mergeCell ref="M13:M15"/>
    <mergeCell ref="S13:S14"/>
    <mergeCell ref="R30:R31"/>
    <mergeCell ref="U30:V31"/>
    <mergeCell ref="T30:T31"/>
    <mergeCell ref="H25:H26"/>
    <mergeCell ref="I25:I26"/>
    <mergeCell ref="J25:J26"/>
    <mergeCell ref="H21:H22"/>
    <mergeCell ref="J17:J18"/>
    <mergeCell ref="I32:I33"/>
    <mergeCell ref="S32:S33"/>
    <mergeCell ref="T32:T33"/>
    <mergeCell ref="B21:B23"/>
    <mergeCell ref="B11:B12"/>
    <mergeCell ref="X18:AD19"/>
    <mergeCell ref="M100:N100"/>
    <mergeCell ref="M97:N97"/>
    <mergeCell ref="M98:N98"/>
    <mergeCell ref="C74:I74"/>
    <mergeCell ref="J74:K75"/>
    <mergeCell ref="G93:K93"/>
    <mergeCell ref="B94:K94"/>
    <mergeCell ref="H47:H48"/>
    <mergeCell ref="I47:I48"/>
    <mergeCell ref="J47:J48"/>
    <mergeCell ref="K47:K48"/>
    <mergeCell ref="M93:N93"/>
    <mergeCell ref="M94:N94"/>
    <mergeCell ref="M96:N96"/>
    <mergeCell ref="C82:D82"/>
    <mergeCell ref="B75:B76"/>
    <mergeCell ref="E82:I82"/>
    <mergeCell ref="N75:P76"/>
    <mergeCell ref="H57:H58"/>
    <mergeCell ref="B61:B63"/>
    <mergeCell ref="C68:F69"/>
    <mergeCell ref="G68:G69"/>
    <mergeCell ref="H63:K64"/>
  </mergeCells>
  <printOptions/>
  <pageMargins left="0.11811023622047245" right="0.11811023622047245" top="0.15748031496062992" bottom="0.15748031496062992" header="0.31496062992125984" footer="0.31496062992125984"/>
  <pageSetup blackAndWhite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árok5">
    <tabColor rgb="FF7030A0"/>
  </sheetPr>
  <dimension ref="B2:Y11"/>
  <sheetViews>
    <sheetView zoomScale="69" zoomScaleNormal="69" zoomScalePageLayoutView="0" workbookViewId="0" topLeftCell="A1">
      <selection activeCell="E2" sqref="E2"/>
    </sheetView>
  </sheetViews>
  <sheetFormatPr defaultColWidth="10.7109375" defaultRowHeight="12.75"/>
  <cols>
    <col min="1" max="1" width="2.7109375" style="20" customWidth="1"/>
    <col min="2" max="2" width="8.7109375" style="24" customWidth="1"/>
    <col min="3" max="3" width="7.7109375" style="24" customWidth="1"/>
    <col min="4" max="4" width="12.7109375" style="25" customWidth="1"/>
    <col min="5" max="5" width="8.00390625" style="25" customWidth="1"/>
    <col min="6" max="6" width="26.7109375" style="25" customWidth="1"/>
    <col min="7" max="9" width="13.7109375" style="25" customWidth="1"/>
    <col min="10" max="11" width="12.7109375" style="25" customWidth="1"/>
    <col min="12" max="12" width="10.7109375" style="25" customWidth="1"/>
    <col min="13" max="13" width="3.421875" style="25" customWidth="1"/>
    <col min="14" max="14" width="12.140625" style="25" customWidth="1"/>
    <col min="15" max="15" width="6.28125" style="25" customWidth="1"/>
    <col min="16" max="16" width="6.421875" style="25" customWidth="1"/>
    <col min="17" max="17" width="0.85546875" style="25" customWidth="1"/>
    <col min="18" max="21" width="10.7109375" style="25" customWidth="1"/>
    <col min="22" max="22" width="8.00390625" style="25" customWidth="1"/>
    <col min="23" max="24" width="10.7109375" style="25" customWidth="1"/>
    <col min="25" max="25" width="43.8515625" style="25" customWidth="1"/>
    <col min="26" max="16384" width="10.7109375" style="25" customWidth="1"/>
  </cols>
  <sheetData>
    <row r="2" spans="2:12" ht="27.75">
      <c r="B2" s="1789" t="str">
        <f>Tlačivo_na_zostavy!$T$19</f>
        <v>Vrútky</v>
      </c>
      <c r="C2" s="1789"/>
      <c r="D2" s="1789"/>
      <c r="J2" s="1790">
        <f>Tlačivo_na_zostavy!$V$21</f>
        <v>45017</v>
      </c>
      <c r="K2" s="1790"/>
      <c r="L2" s="1790"/>
    </row>
    <row r="5" spans="2:22" ht="36" customHeight="1">
      <c r="B5" s="1791" t="s">
        <v>8</v>
      </c>
      <c r="C5" s="1791"/>
      <c r="D5" s="1791"/>
      <c r="E5" s="342" t="str">
        <f>Tlačivo_na_zostavy!$T$17</f>
        <v>3.</v>
      </c>
      <c r="F5" s="341" t="s">
        <v>158</v>
      </c>
      <c r="G5" s="339"/>
      <c r="H5" s="339"/>
      <c r="I5" s="339"/>
      <c r="J5" s="339"/>
      <c r="K5" s="339"/>
      <c r="L5" s="339"/>
      <c r="M5" s="24"/>
      <c r="O5" s="26"/>
      <c r="S5" s="1781" t="s">
        <v>367</v>
      </c>
      <c r="T5" s="1781"/>
      <c r="V5"/>
    </row>
    <row r="6" spans="2:22" ht="16.5" customHeight="1">
      <c r="B6" s="343"/>
      <c r="C6" s="343"/>
      <c r="D6" s="343"/>
      <c r="E6" s="342"/>
      <c r="F6" s="341"/>
      <c r="G6" s="339"/>
      <c r="H6" s="339"/>
      <c r="I6" s="339"/>
      <c r="J6" s="339"/>
      <c r="K6" s="339"/>
      <c r="L6" s="339"/>
      <c r="M6" s="24"/>
      <c r="O6" s="26"/>
      <c r="V6" s="340"/>
    </row>
    <row r="7" spans="7:14" ht="19.5" customHeight="1" thickBot="1">
      <c r="G7" s="619" t="s">
        <v>42</v>
      </c>
      <c r="H7" s="620" t="s">
        <v>3</v>
      </c>
      <c r="I7" s="620" t="s">
        <v>4</v>
      </c>
      <c r="J7" s="620" t="s">
        <v>6</v>
      </c>
      <c r="K7" s="620" t="s">
        <v>98</v>
      </c>
      <c r="L7" s="621" t="s">
        <v>7</v>
      </c>
      <c r="N7" s="20"/>
    </row>
    <row r="8" spans="2:16" ht="39.75" customHeight="1" thickTop="1">
      <c r="B8" s="615" t="s">
        <v>18</v>
      </c>
      <c r="C8" s="616"/>
      <c r="D8" s="747" t="str">
        <f>Zápis_výsled!$M$10</f>
        <v>TJ Rakovice</v>
      </c>
      <c r="E8" s="360"/>
      <c r="F8" s="361"/>
      <c r="G8" s="349">
        <f>Zápis_výsled!$N$30</f>
        <v>0</v>
      </c>
      <c r="H8" s="345">
        <f>Zápis_výsled!$P$30</f>
        <v>0</v>
      </c>
      <c r="I8" s="345">
        <f>Zápis_výsled!$R$30</f>
        <v>0</v>
      </c>
      <c r="J8" s="345">
        <f>Zápis_výsled!$S$30</f>
        <v>0</v>
      </c>
      <c r="K8" s="525">
        <f>Zápis_výsled!$T$32</f>
        <v>57</v>
      </c>
      <c r="L8" s="177" t="str">
        <f>Jednoduchý_zápis!$J$22</f>
        <v>4</v>
      </c>
      <c r="N8" s="20"/>
      <c r="O8" s="1785" t="s">
        <v>136</v>
      </c>
      <c r="P8" s="1786"/>
    </row>
    <row r="9" spans="2:16" ht="39.75" customHeight="1">
      <c r="B9" s="366" t="s">
        <v>19</v>
      </c>
      <c r="C9" s="365"/>
      <c r="D9" s="362" t="str">
        <f>Zápis_výsled!$B$46</f>
        <v>TJ Lokomotíva Vrútky</v>
      </c>
      <c r="E9" s="363"/>
      <c r="F9" s="364"/>
      <c r="G9" s="350">
        <f>Zápis_výsled!$C$66</f>
        <v>0</v>
      </c>
      <c r="H9" s="346">
        <f>Zápis_výsled!$E$66</f>
        <v>0</v>
      </c>
      <c r="I9" s="346">
        <f>Zápis_výsled!$G$66</f>
        <v>0</v>
      </c>
      <c r="J9" s="346">
        <f>Zápis_výsled!$H$66</f>
        <v>0</v>
      </c>
      <c r="K9" s="526">
        <f>Zápis_výsled!$I$68</f>
        <v>57</v>
      </c>
      <c r="L9" s="178" t="str">
        <f>Jednoduchý_zápis!$T$22</f>
        <v>4</v>
      </c>
      <c r="M9" s="26"/>
      <c r="N9" s="20"/>
      <c r="O9" s="1787"/>
      <c r="P9" s="1788"/>
    </row>
    <row r="10" spans="2:25" ht="39.75" customHeight="1" thickBot="1">
      <c r="B10" s="366" t="s">
        <v>20</v>
      </c>
      <c r="C10" s="367"/>
      <c r="D10" s="362" t="str">
        <f>Zápis_výsled!$B$10</f>
        <v>ŠK Železiarne Podbrezová</v>
      </c>
      <c r="E10" s="362"/>
      <c r="F10" s="871"/>
      <c r="G10" s="351">
        <f>Zápis_výsled!$C$30</f>
        <v>0</v>
      </c>
      <c r="H10" s="347">
        <f>Zápis_výsled!$E$30</f>
        <v>0</v>
      </c>
      <c r="I10" s="347">
        <f>Zápis_výsled!$G$30</f>
        <v>0</v>
      </c>
      <c r="J10" s="347">
        <f>Zápis_výsled!$H$30</f>
        <v>0</v>
      </c>
      <c r="K10" s="527">
        <f>Zápis_výsled!$I$32</f>
        <v>57</v>
      </c>
      <c r="L10" s="344" t="str">
        <f>Jednoduchý_zápis!$J$9</f>
        <v>4</v>
      </c>
      <c r="V10"/>
      <c r="W10"/>
      <c r="X10"/>
      <c r="Y10"/>
    </row>
    <row r="11" spans="2:18" ht="39.75" customHeight="1" thickBot="1">
      <c r="B11" s="617" t="s">
        <v>21</v>
      </c>
      <c r="C11" s="618"/>
      <c r="D11" s="748" t="str">
        <f>Zápis_výsled!$M$46</f>
        <v>MKK Piešťany</v>
      </c>
      <c r="E11" s="870"/>
      <c r="F11" s="872"/>
      <c r="G11" s="352">
        <f>Zápis_výsled!$N$66</f>
        <v>0</v>
      </c>
      <c r="H11" s="348">
        <f>Zápis_výsled!$P$66</f>
        <v>0</v>
      </c>
      <c r="I11" s="348">
        <f>Zápis_výsled!$R$66</f>
        <v>0</v>
      </c>
      <c r="J11" s="348">
        <f>Zápis_výsled!$S$66</f>
        <v>0</v>
      </c>
      <c r="K11" s="528">
        <f>Zápis_výsled!$T$68</f>
        <v>57</v>
      </c>
      <c r="L11" s="179" t="str">
        <f>Jednoduchý_zápis!$T$9</f>
        <v>4</v>
      </c>
      <c r="N11" s="1782" t="s">
        <v>137</v>
      </c>
      <c r="O11" s="1783"/>
      <c r="P11" s="1783"/>
      <c r="Q11" s="1783"/>
      <c r="R11" s="1784"/>
    </row>
    <row r="12" ht="13.5" thickTop="1"/>
    <row r="21" ht="24" customHeight="1"/>
  </sheetData>
  <sheetProtection sheet="1" objects="1" scenarios="1" selectLockedCells="1" selectUnlockedCells="1"/>
  <mergeCells count="6">
    <mergeCell ref="S5:T5"/>
    <mergeCell ref="N11:R11"/>
    <mergeCell ref="O8:P9"/>
    <mergeCell ref="B2:D2"/>
    <mergeCell ref="J2:L2"/>
    <mergeCell ref="B5:D5"/>
  </mergeCells>
  <printOptions/>
  <pageMargins left="0.07874015748031496" right="0.07874015748031496" top="0.7874015748031497" bottom="0.7874015748031497" header="0" footer="0.11811023622047245"/>
  <pageSetup blackAndWhite="1" firstPageNumber="1" useFirstPageNumber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Palino Duračka</dc:creator>
  <cp:keywords/>
  <dc:description/>
  <cp:lastModifiedBy>421911808356</cp:lastModifiedBy>
  <cp:lastPrinted>2023-03-28T13:08:55Z</cp:lastPrinted>
  <dcterms:created xsi:type="dcterms:W3CDTF">2008-04-27T08:00:38Z</dcterms:created>
  <dcterms:modified xsi:type="dcterms:W3CDTF">2023-03-28T16:14:59Z</dcterms:modified>
  <cp:category/>
  <cp:version/>
  <cp:contentType/>
  <cp:contentStatus/>
</cp:coreProperties>
</file>